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调整预算明细表" sheetId="3" r:id="rId1"/>
    <sheet name="支出调整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<sst xmlns="http://schemas.openxmlformats.org/spreadsheetml/2006/main" count="61" uniqueCount="60">
  <si>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湛河区2022年一般公共预算调整表</t>
  </si>
  <si>
    <t>单位：万元</t>
  </si>
  <si>
    <t>年初预算</t>
  </si>
  <si>
    <t>调整预算数</t>
  </si>
  <si>
    <t>超收情况</t>
  </si>
  <si>
    <t>超收比例</t>
  </si>
  <si>
    <t>（一）本年收入</t>
  </si>
  <si>
    <t>1、税收收入</t>
  </si>
  <si>
    <t xml:space="preserve">          其中：增值税</t>
  </si>
  <si>
    <t xml:space="preserve">               企业所得税</t>
  </si>
  <si>
    <t xml:space="preserve">               个人所得税</t>
  </si>
  <si>
    <t xml:space="preserve">               资源税</t>
  </si>
  <si>
    <t xml:space="preserve">             城市维护建设税</t>
  </si>
  <si>
    <t xml:space="preserve">               房产税</t>
  </si>
  <si>
    <t xml:space="preserve">               印花税</t>
  </si>
  <si>
    <t xml:space="preserve">             城镇土地使用税</t>
  </si>
  <si>
    <t xml:space="preserve">               土地增值税</t>
  </si>
  <si>
    <t xml:space="preserve">               车船税</t>
  </si>
  <si>
    <t xml:space="preserve">               耕地占用税</t>
  </si>
  <si>
    <t xml:space="preserve">               环境保护税</t>
  </si>
  <si>
    <t>其他税收</t>
  </si>
  <si>
    <t>2、非税收入</t>
  </si>
  <si>
    <t xml:space="preserve">    （一）行政事业性收费收入</t>
  </si>
  <si>
    <t>（二）罚没收入</t>
  </si>
  <si>
    <t xml:space="preserve">    （三）国有资源（资产）有偿使用收入</t>
  </si>
  <si>
    <t>（四）教育费附加收入</t>
  </si>
  <si>
    <t xml:space="preserve">    （五）地方教育费附加收入</t>
  </si>
  <si>
    <t xml:space="preserve">    （六）残疾人就业保障金收入</t>
  </si>
  <si>
    <t>（七）其他收入</t>
  </si>
  <si>
    <t>2022年预算调整支出数</t>
  </si>
  <si>
    <t>项    目</t>
  </si>
  <si>
    <t>本年预算</t>
  </si>
  <si>
    <t>预算调整数</t>
  </si>
  <si>
    <t>调整金额</t>
  </si>
  <si>
    <t>调整比例</t>
  </si>
  <si>
    <t>地方财政支出合计</t>
  </si>
  <si>
    <t>一、一般公共预算支出合计</t>
  </si>
  <si>
    <t>1、一般公共服务支出</t>
  </si>
  <si>
    <t>2、国防支出</t>
  </si>
  <si>
    <t>3、公共安全支出</t>
  </si>
  <si>
    <t>4、教育支出</t>
  </si>
  <si>
    <t xml:space="preserve">   其中：教育费附加安排的支出</t>
  </si>
  <si>
    <t>5、科学技术支出</t>
  </si>
  <si>
    <t>6、文化旅游体育与传媒支出</t>
  </si>
  <si>
    <t>7、社会保障和就业支出</t>
  </si>
  <si>
    <t xml:space="preserve">   其中：行政事业单位养老支出</t>
  </si>
  <si>
    <t>8、卫生健康支出</t>
  </si>
  <si>
    <t>9、节能环保支出</t>
  </si>
  <si>
    <t>10、城乡社区支出</t>
  </si>
  <si>
    <t>11、农林水支出</t>
  </si>
  <si>
    <t>12、交通运输支出</t>
  </si>
  <si>
    <t>13、资源勘探信息等支出</t>
  </si>
  <si>
    <t>14、商业服务业等支出</t>
  </si>
  <si>
    <t>15、自然资源海洋气象等支出</t>
  </si>
  <si>
    <t>16、住房保障支出</t>
  </si>
  <si>
    <t>17、灾害防治及应急管理支出</t>
  </si>
  <si>
    <t>19、预备费</t>
  </si>
  <si>
    <t>20、债务付息支出</t>
  </si>
  <si>
    <t>其他支出</t>
  </si>
  <si>
    <t>二、政府性基金预算支出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</si>
</sst>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10" fontId="6" fillId="0" borderId="1" xfId="0" applyNumberFormat="1" applyFont="1" applyBorder="1">
      <alignment vertical="center"/>
    </xf>
    <xf numFmtId="0" fontId="5" fillId="0" borderId="1" xfId="50" applyFont="1" applyFill="1" applyBorder="1" applyAlignment="1">
      <alignment horizontal="left" vertical="center"/>
    </xf>
    <xf numFmtId="0" fontId="5" fillId="0" borderId="1" xfId="5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0" fontId="0" fillId="0" borderId="1" xfId="0" applyNumberFormat="1" applyBorder="1">
      <alignment vertical="center"/>
    </xf>
    <xf numFmtId="0" fontId="10" fillId="0" borderId="1" xfId="50" applyFont="1" applyFill="1" applyBorder="1" applyAlignment="1">
      <alignment horizontal="left" vertical="center" wrapText="1"/>
    </xf>
    <xf numFmtId="176" fontId="11" fillId="0" borderId="1" xfId="50" applyNumberFormat="1" applyFont="1" applyFill="1" applyBorder="1" applyAlignment="1">
      <alignment horizontal="right" vertical="center"/>
    </xf>
    <xf numFmtId="0" fontId="10" fillId="0" borderId="1" xfId="50" applyFont="1" applyFill="1" applyBorder="1" applyAlignment="1">
      <alignment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C12" sqref="C12"/>
    </sheetView>
  </sheetViews>
  <sheetFormatPr defaultColWidth="8.89166666666667" defaultRowHeight="13.5" outlineLevelCol="4"/>
  <cols>
    <col min="1" max="1" width="31.1083333333333" customWidth="1"/>
    <col min="2" max="2" width="12.3333333333333" customWidth="1"/>
    <col min="3" max="3" width="15.1083333333333" customWidth="1"/>
    <col min="4" max="4" width="13.5583333333333" customWidth="1"/>
    <col min="5" max="5" width="12.8916666666667"/>
  </cols>
  <sheetData>
    <row r="1" ht="22" customHeight="1" spans="1:5">
      <c r="A1" s="13" t="s">
        <v>0</v>
      </c>
      <c r="B1" s="13"/>
      <c r="C1" s="13"/>
      <c r="D1" s="13"/>
      <c r="E1" s="13"/>
    </row>
    <row r="2" ht="22" customHeight="1" spans="1:5">
      <c r="A2" s="14"/>
      <c r="B2" s="14"/>
      <c r="C2" s="14"/>
      <c r="D2" s="15"/>
      <c r="E2" s="15" t="s">
        <v>1</v>
      </c>
    </row>
    <row r="3" spans="1:5">
      <c r="A3" s="16"/>
      <c r="B3" s="16" t="s">
        <v>2</v>
      </c>
      <c r="C3" s="16" t="s">
        <v>3</v>
      </c>
      <c r="D3" s="17" t="s">
        <v>4</v>
      </c>
      <c r="E3" s="18" t="s">
        <v>5</v>
      </c>
    </row>
    <row r="4" ht="14.25" spans="1:5">
      <c r="A4" s="19" t="s">
        <v>6</v>
      </c>
      <c r="B4" s="20">
        <f>B5+B19</f>
        <v>98986</v>
      </c>
      <c r="C4" s="20">
        <f>C5+C19</f>
        <v>94795</v>
      </c>
      <c r="D4" s="18">
        <f>C4-B4</f>
        <v>-4191</v>
      </c>
      <c r="E4" s="21">
        <f t="shared" ref="E4:E8" si="0">D4/B4</f>
        <v>-0.0423393207120199</v>
      </c>
    </row>
    <row r="5" ht="14.25" spans="1:5">
      <c r="A5" s="22" t="s">
        <v>7</v>
      </c>
      <c r="B5" s="23">
        <f>SUM(B6:B17)</f>
        <v>61502</v>
      </c>
      <c r="C5" s="23">
        <f>SUM(C6:C17)</f>
        <v>61502</v>
      </c>
      <c r="D5" s="18">
        <f>C5-B5</f>
        <v>0</v>
      </c>
      <c r="E5" s="21">
        <f t="shared" si="0"/>
        <v>0</v>
      </c>
    </row>
    <row r="6" ht="14.25" spans="1:5">
      <c r="A6" s="24" t="s">
        <v>8</v>
      </c>
      <c r="B6" s="23">
        <v>24381</v>
      </c>
      <c r="C6" s="23">
        <f>17442+190</f>
        <v>17632</v>
      </c>
      <c r="D6" s="18">
        <f>C6-B6</f>
        <v>-6749</v>
      </c>
      <c r="E6" s="21">
        <f t="shared" si="0"/>
        <v>-0.276813912472827</v>
      </c>
    </row>
    <row r="7" ht="14.25" spans="1:5">
      <c r="A7" s="22" t="s">
        <v>9</v>
      </c>
      <c r="B7" s="23">
        <v>4653</v>
      </c>
      <c r="C7" s="23">
        <v>1914</v>
      </c>
      <c r="D7" s="18">
        <f>C7-B7</f>
        <v>-2739</v>
      </c>
      <c r="E7" s="21">
        <f t="shared" si="0"/>
        <v>-0.588652482269504</v>
      </c>
    </row>
    <row r="8" ht="14.25" spans="1:5">
      <c r="A8" s="22" t="s">
        <v>10</v>
      </c>
      <c r="B8" s="23">
        <v>2048</v>
      </c>
      <c r="C8" s="23">
        <v>1391</v>
      </c>
      <c r="D8" s="18">
        <f>C8-B8</f>
        <v>-657</v>
      </c>
      <c r="E8" s="21">
        <f t="shared" si="0"/>
        <v>-0.32080078125</v>
      </c>
    </row>
    <row r="9" ht="14.25" spans="1:5">
      <c r="A9" s="22" t="s">
        <v>11</v>
      </c>
      <c r="B9" s="23"/>
      <c r="C9" s="23"/>
      <c r="D9" s="18"/>
      <c r="E9" s="21"/>
    </row>
    <row r="10" ht="14.25" spans="1:5">
      <c r="A10" s="25" t="s">
        <v>12</v>
      </c>
      <c r="B10" s="23">
        <v>3476</v>
      </c>
      <c r="C10" s="23">
        <v>2321</v>
      </c>
      <c r="D10" s="18">
        <f>C10-B10</f>
        <v>-1155</v>
      </c>
      <c r="E10" s="21">
        <f t="shared" ref="E10:E17" si="1">D10/B10</f>
        <v>-0.332278481012658</v>
      </c>
    </row>
    <row r="11" ht="14.25" spans="1:5">
      <c r="A11" s="25" t="s">
        <v>13</v>
      </c>
      <c r="B11" s="23">
        <v>4286</v>
      </c>
      <c r="C11" s="23">
        <v>1213</v>
      </c>
      <c r="D11" s="18">
        <f>C11-B11</f>
        <v>-3073</v>
      </c>
      <c r="E11" s="21">
        <f t="shared" si="1"/>
        <v>-0.716985534297714</v>
      </c>
    </row>
    <row r="12" ht="14.25" spans="1:5">
      <c r="A12" s="25" t="s">
        <v>14</v>
      </c>
      <c r="B12" s="23">
        <v>1022</v>
      </c>
      <c r="C12" s="23">
        <v>728</v>
      </c>
      <c r="D12" s="18">
        <f t="shared" ref="D12:D26" si="2">C12-B12</f>
        <v>-294</v>
      </c>
      <c r="E12" s="21">
        <f t="shared" si="1"/>
        <v>-0.287671232876712</v>
      </c>
    </row>
    <row r="13" ht="14.25" spans="1:5">
      <c r="A13" s="25" t="s">
        <v>15</v>
      </c>
      <c r="B13" s="23">
        <v>3167</v>
      </c>
      <c r="C13" s="23">
        <v>10815</v>
      </c>
      <c r="D13" s="18">
        <f t="shared" si="2"/>
        <v>7648</v>
      </c>
      <c r="E13" s="21">
        <f t="shared" si="1"/>
        <v>2.41490369434796</v>
      </c>
    </row>
    <row r="14" ht="14.25" spans="1:5">
      <c r="A14" s="25" t="s">
        <v>16</v>
      </c>
      <c r="B14" s="23">
        <v>3973</v>
      </c>
      <c r="C14" s="23">
        <v>2554</v>
      </c>
      <c r="D14" s="18">
        <f t="shared" si="2"/>
        <v>-1419</v>
      </c>
      <c r="E14" s="21">
        <f t="shared" si="1"/>
        <v>-0.357160835640574</v>
      </c>
    </row>
    <row r="15" ht="14.25" spans="1:5">
      <c r="A15" s="25" t="s">
        <v>17</v>
      </c>
      <c r="B15" s="23">
        <v>3016</v>
      </c>
      <c r="C15" s="23">
        <v>2455</v>
      </c>
      <c r="D15" s="18">
        <f t="shared" si="2"/>
        <v>-561</v>
      </c>
      <c r="E15" s="21">
        <f t="shared" si="1"/>
        <v>-0.186007957559682</v>
      </c>
    </row>
    <row r="16" ht="14.25" spans="1:5">
      <c r="A16" s="22" t="s">
        <v>18</v>
      </c>
      <c r="B16" s="23">
        <v>11314</v>
      </c>
      <c r="C16" s="23">
        <v>20094</v>
      </c>
      <c r="D16" s="18">
        <f t="shared" si="2"/>
        <v>8780</v>
      </c>
      <c r="E16" s="21">
        <f t="shared" si="1"/>
        <v>0.776029697719639</v>
      </c>
    </row>
    <row r="17" ht="14.25" spans="1:5">
      <c r="A17" s="24" t="s">
        <v>19</v>
      </c>
      <c r="B17" s="23">
        <v>166</v>
      </c>
      <c r="C17" s="23">
        <v>385</v>
      </c>
      <c r="D17" s="18">
        <f t="shared" si="2"/>
        <v>219</v>
      </c>
      <c r="E17" s="21">
        <f t="shared" si="1"/>
        <v>1.31927710843373</v>
      </c>
    </row>
    <row r="18" ht="14.25" spans="1:5">
      <c r="A18" s="24" t="s">
        <v>20</v>
      </c>
      <c r="B18" s="23"/>
      <c r="C18" s="23"/>
      <c r="D18" s="18"/>
      <c r="E18" s="21"/>
    </row>
    <row r="19" ht="14.25" spans="1:5">
      <c r="A19" s="24" t="s">
        <v>21</v>
      </c>
      <c r="B19" s="23">
        <f>B20+B21+B22+B23+B24+B25+B26</f>
        <v>37484</v>
      </c>
      <c r="C19" s="23">
        <f>C20+C21+C22+C23+C24+C25+C26</f>
        <v>33293</v>
      </c>
      <c r="D19" s="18">
        <f t="shared" si="2"/>
        <v>-4191</v>
      </c>
      <c r="E19" s="21">
        <f t="shared" ref="E19:E26" si="3">D19/B19</f>
        <v>-0.111807704620638</v>
      </c>
    </row>
    <row r="20" ht="14.25" spans="1:5">
      <c r="A20" s="26" t="s">
        <v>22</v>
      </c>
      <c r="B20" s="23">
        <v>5711</v>
      </c>
      <c r="C20" s="23">
        <v>8741</v>
      </c>
      <c r="D20" s="18">
        <f t="shared" si="2"/>
        <v>3030</v>
      </c>
      <c r="E20" s="21">
        <f t="shared" si="3"/>
        <v>0.53055506916477</v>
      </c>
    </row>
    <row r="21" ht="14.25" spans="1:5">
      <c r="A21" s="26" t="s">
        <v>23</v>
      </c>
      <c r="B21" s="23">
        <v>499</v>
      </c>
      <c r="C21" s="23">
        <v>497</v>
      </c>
      <c r="D21" s="18">
        <f t="shared" si="2"/>
        <v>-2</v>
      </c>
      <c r="E21" s="21">
        <f t="shared" si="3"/>
        <v>-0.00400801603206413</v>
      </c>
    </row>
    <row r="22" ht="24" spans="1:5">
      <c r="A22" s="26" t="s">
        <v>24</v>
      </c>
      <c r="B22" s="23">
        <v>14100</v>
      </c>
      <c r="C22" s="23">
        <v>13065</v>
      </c>
      <c r="D22" s="18">
        <f t="shared" si="2"/>
        <v>-1035</v>
      </c>
      <c r="E22" s="21">
        <f t="shared" si="3"/>
        <v>-0.0734042553191489</v>
      </c>
    </row>
    <row r="23" ht="14.25" spans="1:5">
      <c r="A23" s="27" t="s">
        <v>25</v>
      </c>
      <c r="B23" s="28">
        <v>1278</v>
      </c>
      <c r="C23" s="28">
        <v>906</v>
      </c>
      <c r="D23" s="18">
        <f t="shared" si="2"/>
        <v>-372</v>
      </c>
      <c r="E23" s="21">
        <f t="shared" si="3"/>
        <v>-0.291079812206573</v>
      </c>
    </row>
    <row r="24" ht="14.25" spans="1:5">
      <c r="A24" s="27" t="s">
        <v>26</v>
      </c>
      <c r="B24" s="28">
        <v>426</v>
      </c>
      <c r="C24" s="28">
        <v>311</v>
      </c>
      <c r="D24" s="18">
        <f t="shared" si="2"/>
        <v>-115</v>
      </c>
      <c r="E24" s="21">
        <f t="shared" si="3"/>
        <v>-0.269953051643192</v>
      </c>
    </row>
    <row r="25" ht="14.25" spans="1:5">
      <c r="A25" s="27" t="s">
        <v>27</v>
      </c>
      <c r="B25" s="28">
        <v>389</v>
      </c>
      <c r="C25" s="28">
        <v>228</v>
      </c>
      <c r="D25" s="18">
        <f t="shared" si="2"/>
        <v>-161</v>
      </c>
      <c r="E25" s="21">
        <f t="shared" si="3"/>
        <v>-0.413881748071979</v>
      </c>
    </row>
    <row r="26" ht="14.25" spans="1:5">
      <c r="A26" s="27" t="s">
        <v>28</v>
      </c>
      <c r="B26" s="28">
        <v>15081</v>
      </c>
      <c r="C26" s="28">
        <f>9545</f>
        <v>9545</v>
      </c>
      <c r="D26" s="18">
        <f t="shared" si="2"/>
        <v>-5536</v>
      </c>
      <c r="E26" s="21">
        <f t="shared" si="3"/>
        <v>-0.367084410848087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130" zoomScaleNormal="130" workbookViewId="0">
      <selection activeCell="D13" sqref="D13"/>
    </sheetView>
  </sheetViews>
  <sheetFormatPr defaultColWidth="8.89166666666667" defaultRowHeight="13.5" outlineLevelCol="4"/>
  <cols>
    <col min="1" max="1" width="32.1083333333333" customWidth="1"/>
    <col min="2" max="2" width="15.225" customWidth="1"/>
    <col min="3" max="3" width="15.3333333333333" style="1" customWidth="1"/>
    <col min="5" max="5" width="12.8916666666667"/>
  </cols>
  <sheetData>
    <row r="1" ht="30" customHeight="1" spans="1:5">
      <c r="A1" s="2" t="s">
        <v>29</v>
      </c>
      <c r="B1" s="2"/>
      <c r="C1" s="2"/>
      <c r="D1" s="2"/>
      <c r="E1" s="2"/>
    </row>
    <row r="2" ht="23" customHeight="1" spans="1:5">
      <c r="A2" s="2"/>
      <c r="B2" s="2"/>
      <c r="C2" s="2"/>
      <c r="D2" s="3"/>
      <c r="E2" s="4" t="s">
        <v>1</v>
      </c>
    </row>
    <row r="3" spans="1:5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</row>
    <row r="4" spans="1:5">
      <c r="A4" s="6" t="s">
        <v>35</v>
      </c>
      <c r="B4" s="7">
        <f>B5+B28</f>
        <v>130162</v>
      </c>
      <c r="C4" s="7">
        <f>C5+C28</f>
        <v>212175</v>
      </c>
      <c r="D4" s="8">
        <f t="shared" ref="D4:D28" si="0">C4-B4</f>
        <v>82013</v>
      </c>
      <c r="E4" s="9">
        <f t="shared" ref="E4:E28" si="1">D4/B4</f>
        <v>0.630084049108035</v>
      </c>
    </row>
    <row r="5" spans="1:5">
      <c r="A5" s="10" t="s">
        <v>36</v>
      </c>
      <c r="B5" s="7">
        <f>(SUM(B6:B26))-B10-B14+B27</f>
        <v>127591</v>
      </c>
      <c r="C5" s="7">
        <f>(SUM(C6:C26))-C10-C14+C27</f>
        <v>133694</v>
      </c>
      <c r="D5" s="8">
        <f t="shared" si="0"/>
        <v>6103</v>
      </c>
      <c r="E5" s="9">
        <f t="shared" si="1"/>
        <v>0.0478325273726203</v>
      </c>
    </row>
    <row r="6" spans="1:5">
      <c r="A6" s="11" t="s">
        <v>37</v>
      </c>
      <c r="B6" s="12">
        <v>20987</v>
      </c>
      <c r="C6" s="7">
        <f>33968-43-503-1077</f>
        <v>32345</v>
      </c>
      <c r="D6" s="8">
        <f t="shared" si="0"/>
        <v>11358</v>
      </c>
      <c r="E6" s="9">
        <f t="shared" si="1"/>
        <v>0.541192166579311</v>
      </c>
    </row>
    <row r="7" spans="1:5">
      <c r="A7" s="11" t="s">
        <v>38</v>
      </c>
      <c r="B7" s="12"/>
      <c r="C7" s="7"/>
      <c r="D7" s="8">
        <f t="shared" si="0"/>
        <v>0</v>
      </c>
      <c r="E7" s="9">
        <v>1</v>
      </c>
    </row>
    <row r="8" spans="1:5">
      <c r="A8" s="11" t="s">
        <v>39</v>
      </c>
      <c r="B8" s="12">
        <v>617</v>
      </c>
      <c r="C8" s="7">
        <v>896</v>
      </c>
      <c r="D8" s="8">
        <f t="shared" si="0"/>
        <v>279</v>
      </c>
      <c r="E8" s="9">
        <f t="shared" si="1"/>
        <v>0.452188006482982</v>
      </c>
    </row>
    <row r="9" spans="1:5">
      <c r="A9" s="11" t="s">
        <v>40</v>
      </c>
      <c r="B9" s="12">
        <v>26438</v>
      </c>
      <c r="C9" s="7">
        <v>27128</v>
      </c>
      <c r="D9" s="8">
        <f t="shared" si="0"/>
        <v>690</v>
      </c>
      <c r="E9" s="9">
        <f t="shared" si="1"/>
        <v>0.0260987971858688</v>
      </c>
    </row>
    <row r="10" spans="1:5">
      <c r="A10" s="11" t="s">
        <v>41</v>
      </c>
      <c r="B10" s="12">
        <v>2764</v>
      </c>
      <c r="C10" s="7">
        <v>423</v>
      </c>
      <c r="D10" s="8">
        <f t="shared" si="0"/>
        <v>-2341</v>
      </c>
      <c r="E10" s="9">
        <f t="shared" si="1"/>
        <v>-0.846960926193922</v>
      </c>
    </row>
    <row r="11" spans="1:5">
      <c r="A11" s="11" t="s">
        <v>42</v>
      </c>
      <c r="B11" s="12">
        <v>1451</v>
      </c>
      <c r="C11" s="7">
        <v>3926</v>
      </c>
      <c r="D11" s="8">
        <f t="shared" si="0"/>
        <v>2475</v>
      </c>
      <c r="E11" s="9">
        <f t="shared" si="1"/>
        <v>1.70572019297037</v>
      </c>
    </row>
    <row r="12" spans="1:5">
      <c r="A12" s="11" t="s">
        <v>43</v>
      </c>
      <c r="B12" s="12">
        <v>433</v>
      </c>
      <c r="C12" s="7">
        <v>434</v>
      </c>
      <c r="D12" s="8">
        <f t="shared" si="0"/>
        <v>1</v>
      </c>
      <c r="E12" s="9">
        <f t="shared" si="1"/>
        <v>0.0023094688221709</v>
      </c>
    </row>
    <row r="13" spans="1:5">
      <c r="A13" s="11" t="s">
        <v>44</v>
      </c>
      <c r="B13" s="12">
        <v>24938</v>
      </c>
      <c r="C13" s="7">
        <v>20194</v>
      </c>
      <c r="D13" s="8">
        <f t="shared" si="0"/>
        <v>-4744</v>
      </c>
      <c r="E13" s="9">
        <f t="shared" si="1"/>
        <v>-0.190231774801508</v>
      </c>
    </row>
    <row r="14" spans="1:5">
      <c r="A14" s="11" t="s">
        <v>45</v>
      </c>
      <c r="B14" s="12">
        <v>11710</v>
      </c>
      <c r="C14" s="7">
        <v>8723</v>
      </c>
      <c r="D14" s="8">
        <f t="shared" si="0"/>
        <v>-2987</v>
      </c>
      <c r="E14" s="9">
        <f t="shared" si="1"/>
        <v>-0.255081127241674</v>
      </c>
    </row>
    <row r="15" spans="1:5">
      <c r="A15" s="11" t="s">
        <v>46</v>
      </c>
      <c r="B15" s="12">
        <v>10088</v>
      </c>
      <c r="C15" s="7">
        <v>6386</v>
      </c>
      <c r="D15" s="8">
        <f t="shared" si="0"/>
        <v>-3702</v>
      </c>
      <c r="E15" s="9">
        <f t="shared" si="1"/>
        <v>-0.366970658207772</v>
      </c>
    </row>
    <row r="16" spans="1:5">
      <c r="A16" s="11" t="s">
        <v>47</v>
      </c>
      <c r="B16" s="12">
        <v>1370</v>
      </c>
      <c r="C16" s="7">
        <v>966</v>
      </c>
      <c r="D16" s="8">
        <f t="shared" si="0"/>
        <v>-404</v>
      </c>
      <c r="E16" s="9">
        <f t="shared" si="1"/>
        <v>-0.294890510948905</v>
      </c>
    </row>
    <row r="17" spans="1:5">
      <c r="A17" s="11" t="s">
        <v>48</v>
      </c>
      <c r="B17" s="12">
        <v>9525</v>
      </c>
      <c r="C17" s="7">
        <f>20342-5673</f>
        <v>14669</v>
      </c>
      <c r="D17" s="8">
        <f t="shared" si="0"/>
        <v>5144</v>
      </c>
      <c r="E17" s="9">
        <f t="shared" si="1"/>
        <v>0.54005249343832</v>
      </c>
    </row>
    <row r="18" spans="1:5">
      <c r="A18" s="11" t="s">
        <v>49</v>
      </c>
      <c r="B18" s="12">
        <v>3745</v>
      </c>
      <c r="C18" s="7">
        <v>4102</v>
      </c>
      <c r="D18" s="8">
        <f t="shared" si="0"/>
        <v>357</v>
      </c>
      <c r="E18" s="9">
        <f t="shared" si="1"/>
        <v>0.0953271028037383</v>
      </c>
    </row>
    <row r="19" spans="1:5">
      <c r="A19" s="11" t="s">
        <v>50</v>
      </c>
      <c r="B19" s="12">
        <v>926</v>
      </c>
      <c r="C19" s="7">
        <v>4361</v>
      </c>
      <c r="D19" s="8">
        <f t="shared" si="0"/>
        <v>3435</v>
      </c>
      <c r="E19" s="9">
        <f t="shared" si="1"/>
        <v>3.70950323974082</v>
      </c>
    </row>
    <row r="20" spans="1:5">
      <c r="A20" s="11" t="s">
        <v>51</v>
      </c>
      <c r="B20" s="12">
        <v>251</v>
      </c>
      <c r="C20" s="7">
        <v>266</v>
      </c>
      <c r="D20" s="8">
        <f t="shared" si="0"/>
        <v>15</v>
      </c>
      <c r="E20" s="9">
        <f t="shared" si="1"/>
        <v>0.0597609561752988</v>
      </c>
    </row>
    <row r="21" spans="1:5">
      <c r="A21" s="11" t="s">
        <v>52</v>
      </c>
      <c r="B21" s="12">
        <v>1377</v>
      </c>
      <c r="C21" s="7">
        <v>622</v>
      </c>
      <c r="D21" s="8">
        <f t="shared" si="0"/>
        <v>-755</v>
      </c>
      <c r="E21" s="9">
        <f t="shared" si="1"/>
        <v>-0.548293391430646</v>
      </c>
    </row>
    <row r="22" spans="1:5">
      <c r="A22" s="11" t="s">
        <v>53</v>
      </c>
      <c r="B22" s="12">
        <v>257</v>
      </c>
      <c r="C22" s="7">
        <v>252</v>
      </c>
      <c r="D22" s="8">
        <f t="shared" si="0"/>
        <v>-5</v>
      </c>
      <c r="E22" s="9">
        <f t="shared" si="1"/>
        <v>-0.0194552529182879</v>
      </c>
    </row>
    <row r="23" spans="1:5">
      <c r="A23" s="11" t="s">
        <v>54</v>
      </c>
      <c r="B23" s="12">
        <v>10674</v>
      </c>
      <c r="C23" s="7">
        <v>11321</v>
      </c>
      <c r="D23" s="8">
        <f t="shared" si="0"/>
        <v>647</v>
      </c>
      <c r="E23" s="9">
        <f t="shared" si="1"/>
        <v>0.0606145774779839</v>
      </c>
    </row>
    <row r="24" spans="1:5">
      <c r="A24" s="11" t="s">
        <v>55</v>
      </c>
      <c r="B24" s="12">
        <v>1402</v>
      </c>
      <c r="C24" s="7">
        <v>643</v>
      </c>
      <c r="D24" s="8">
        <f t="shared" si="0"/>
        <v>-759</v>
      </c>
      <c r="E24" s="9">
        <f t="shared" si="1"/>
        <v>-0.541369472182596</v>
      </c>
    </row>
    <row r="25" spans="1:5">
      <c r="A25" s="11" t="s">
        <v>56</v>
      </c>
      <c r="B25" s="7">
        <v>3000</v>
      </c>
      <c r="C25" s="7"/>
      <c r="D25" s="8">
        <f t="shared" si="0"/>
        <v>-3000</v>
      </c>
      <c r="E25" s="9">
        <f t="shared" si="1"/>
        <v>-1</v>
      </c>
    </row>
    <row r="26" spans="1:5">
      <c r="A26" s="11" t="s">
        <v>57</v>
      </c>
      <c r="B26" s="7">
        <v>1407</v>
      </c>
      <c r="C26" s="7">
        <v>1063</v>
      </c>
      <c r="D26" s="8">
        <f t="shared" si="0"/>
        <v>-344</v>
      </c>
      <c r="E26" s="9">
        <f t="shared" si="1"/>
        <v>-0.244491826581379</v>
      </c>
    </row>
    <row r="27" spans="1:5">
      <c r="A27" s="11" t="s">
        <v>58</v>
      </c>
      <c r="B27" s="7">
        <v>8705</v>
      </c>
      <c r="C27" s="7">
        <v>4120</v>
      </c>
      <c r="D27" s="8">
        <f t="shared" si="0"/>
        <v>-4585</v>
      </c>
      <c r="E27" s="9">
        <v>1</v>
      </c>
    </row>
    <row r="28" spans="1:5">
      <c r="A28" s="11" t="s">
        <v>59</v>
      </c>
      <c r="B28" s="7">
        <v>2571</v>
      </c>
      <c r="C28" s="7">
        <v>78481</v>
      </c>
      <c r="D28" s="8">
        <f t="shared" si="0"/>
        <v>75910</v>
      </c>
      <c r="E28" s="9">
        <f t="shared" si="1"/>
        <v>29.5254764683003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调整预算明细表</vt:lpstr>
      <vt:lpstr>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wcp39</dc:creator>
  <cp:lastModifiedBy>养一头小母猪</cp:lastModifiedBy>
  <dcterms:created xsi:type="dcterms:W3CDTF">2021-12-23T11:43:00Z</dcterms:created>
  <dcterms:modified xsi:type="dcterms:W3CDTF">2024-01-29T02:07:43Z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C2A8184B0D1B47B5BE75A5926115AE42</vt:lpwstr>
  </property>
  <property fmtid="{D5CDD505-2E9C-101B-9397-08002B2CF9AE}" pid="3" name="KSOProductBuildVer">
    <vt:lpwstr>2052-12.1.0.16120</vt:lpwstr>
  </property>
</Properties>
</file>