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8735" tabRatio="1000" firstSheet="25"/>
  </bookViews>
  <sheets>
    <sheet name="一.湛河区2024年一般公共预算收支预算总表" sheetId="315" r:id="rId1"/>
    <sheet name="二.湛河区2024年一般公共预算收入预算表" sheetId="316" r:id="rId2"/>
    <sheet name="三.湛河区2024年一般公共预算本级支出预算表" sheetId="317" r:id="rId3"/>
    <sheet name="四.湛河区2024年一般公共预算支出预算总表" sheetId="308" r:id="rId4"/>
    <sheet name="五.湛河区2024年一般公共预算支出预算明细表" sheetId="374" r:id="rId5"/>
    <sheet name="六.湛河区2024年一般公共预算本级基本支出经济分类" sheetId="267" r:id="rId6"/>
    <sheet name="七.湛河区2024年三公经费预算汇总表" sheetId="358" r:id="rId7"/>
    <sheet name="八.市对湛河区2024年税收返还和转移支付分项目预算表" sheetId="330" r:id="rId8"/>
    <sheet name="九.市对湛河区2024年税收返还和转移支付分地区预算表" sheetId="359" r:id="rId9"/>
    <sheet name="十.湛河区2024年基本建设支出预算表" sheetId="328" r:id="rId10"/>
    <sheet name="十一.湛河区2023年一般债务余额情况表" sheetId="275" r:id="rId11"/>
    <sheet name="十二.湛河区2023年地方政府一般债务分地区限额余额情况表" sheetId="276" r:id="rId12"/>
    <sheet name="十三.湛河区2024年政府性基金收支预算总表" sheetId="320" r:id="rId13"/>
    <sheet name="十四.湛河区2024年政府性基金收入预算表" sheetId="306" r:id="rId14"/>
    <sheet name="十五.湛河区本级2024年政府性基金支出预算表" sheetId="372" r:id="rId15"/>
    <sheet name="十六.湛河区2024年政府性基金支出预算明细表" sheetId="373" r:id="rId16"/>
    <sheet name="十七.市对湛河区2024年政府性基金转移支付分项目预算表" sheetId="241" r:id="rId17"/>
    <sheet name="十八.市对湛河区2024年政府性基金转移支付分地区预算表" sheetId="360" r:id="rId18"/>
    <sheet name="十九.湛河区2023年政府专项债务限额余额情况表" sheetId="277" r:id="rId19"/>
    <sheet name="二十.湛河区2023年政府专项债务分地区限额余额情况表" sheetId="278" r:id="rId20"/>
    <sheet name="二十一.湛河区2024年国有资本经营收支预算总表" sheetId="257" r:id="rId21"/>
    <sheet name="二十二.湛河区2024年国有资本经营收入预算表" sheetId="362" r:id="rId22"/>
    <sheet name="二十三.湛河区2024年国有资本经营支出预算表" sheetId="363" r:id="rId23"/>
    <sheet name="二十四、湛河区2024年本级国有资本经营支出预算表" sheetId="369" r:id="rId24"/>
    <sheet name="二十五.市对湛河区2024年国有资本经营预算转移支付分项目表" sheetId="364" r:id="rId25"/>
    <sheet name="二十六.湛河区2024年国有资本经营预算转移支付分地区表" sheetId="365" r:id="rId26"/>
    <sheet name="二十七.湛河区2024社会保险基金收支预算总表" sheetId="338" r:id="rId27"/>
    <sheet name="二十八.湛河区2024年社会保险基金收入预算表" sheetId="368" r:id="rId28"/>
    <sheet name="二十九.湛河区2024年社会保险基金支出预算表" sheetId="367" r:id="rId29"/>
  </sheets>
  <externalReferences>
    <externalReference r:id="rId31"/>
    <externalReference r:id="rId32"/>
    <externalReference r:id="rId33"/>
    <externalReference r:id="rId34"/>
    <externalReference r:id="rId35"/>
  </externalReferences>
  <definedNames>
    <definedName name="_xlnm._FilterDatabase" localSheetId="4" hidden="1">五.湛河区2024年一般公共预算支出预算明细表!$A$5:$G$221</definedName>
    <definedName name="_xlnm._FilterDatabase" localSheetId="14" hidden="1">十五.湛河区本级2024年政府性基金支出预算表!$5:$260</definedName>
    <definedName name="_xlnm._FilterDatabase" localSheetId="15" hidden="1">十六.湛河区2024年政府性基金支出预算明细表!$5:$55</definedName>
    <definedName name="_xlnm._FilterDatabase" localSheetId="7" hidden="1">八.市对湛河区2024年税收返还和转移支付分项目预算表!$A$4:$B$73</definedName>
    <definedName name="\aa" localSheetId="21">#REF!</definedName>
    <definedName name="\aa" localSheetId="22">#REF!</definedName>
    <definedName name="\aa">#REF!</definedName>
    <definedName name="\d" localSheetId="21">#REF!</definedName>
    <definedName name="\d" localSheetId="22">#REF!</definedName>
    <definedName name="\d" localSheetId="20">#REF!</definedName>
    <definedName name="\d">#REF!</definedName>
    <definedName name="\P" localSheetId="21">#REF!</definedName>
    <definedName name="\P" localSheetId="22">#REF!</definedName>
    <definedName name="\P" localSheetId="20">#REF!</definedName>
    <definedName name="\P">#REF!</definedName>
    <definedName name="\x" localSheetId="21">#REF!</definedName>
    <definedName name="\x" localSheetId="22">#REF!</definedName>
    <definedName name="\x" localSheetId="20">#REF!</definedName>
    <definedName name="\x">#REF!</definedName>
    <definedName name="\z">#N/A</definedName>
    <definedName name="_11" localSheetId="22" hidden="1">#REF!</definedName>
    <definedName name="_11" hidden="1">#REF!</definedName>
    <definedName name="_xlnm._FilterDatabase" localSheetId="19" hidden="1">二十.湛河区2023年政府专项债务分地区限额余额情况表!$A$4:$C$5</definedName>
    <definedName name="_xlnm._FilterDatabase" localSheetId="11" hidden="1">十二.湛河区2023年地方政府一般债务分地区限额余额情况表!$A$4:$C$4</definedName>
    <definedName name="_Key1" localSheetId="21" hidden="1">#REF!</definedName>
    <definedName name="_Key1" localSheetId="22" hidden="1">#REF!</definedName>
    <definedName name="_Key1" localSheetId="20" hidden="1">#REF!</definedName>
    <definedName name="_Key1" hidden="1">#REF!</definedName>
    <definedName name="_Order1" hidden="1">255</definedName>
    <definedName name="_Order2" hidden="1">255</definedName>
    <definedName name="_Sort" localSheetId="21" hidden="1">#REF!</definedName>
    <definedName name="_Sort" localSheetId="22" hidden="1">#REF!</definedName>
    <definedName name="_Sort" localSheetId="20" hidden="1">#REF!</definedName>
    <definedName name="_Sort" hidden="1">#REF!</definedName>
    <definedName name="A">#N/A</definedName>
    <definedName name="aaaaaaa" localSheetId="21">#REF!</definedName>
    <definedName name="aaaaaaa" localSheetId="22">#REF!</definedName>
    <definedName name="aaaaaaa" localSheetId="20">#REF!</definedName>
    <definedName name="aaaaaaa">#REF!</definedName>
    <definedName name="B">#N/A</definedName>
    <definedName name="Database" localSheetId="21" hidden="1">#REF!</definedName>
    <definedName name="Database" localSheetId="22" hidden="1">#REF!</definedName>
    <definedName name="Database" localSheetId="20" hidden="1">#REF!</definedName>
    <definedName name="Database" hidden="1">#REF!</definedName>
    <definedName name="dddddd" localSheetId="21">#REF!</definedName>
    <definedName name="dddddd" localSheetId="22">#REF!</definedName>
    <definedName name="dddddd" localSheetId="20">#REF!</definedName>
    <definedName name="dddddd">#REF!</definedName>
    <definedName name="ffffff" localSheetId="21">#REF!</definedName>
    <definedName name="ffffff" localSheetId="22">#REF!</definedName>
    <definedName name="ffffff" localSheetId="20">#REF!</definedName>
    <definedName name="ffffff">#REF!</definedName>
    <definedName name="ggggg" localSheetId="21">#REF!</definedName>
    <definedName name="ggggg" localSheetId="22">#REF!</definedName>
    <definedName name="ggggg" localSheetId="20">#REF!</definedName>
    <definedName name="ggggg">#REF!</definedName>
    <definedName name="gxxe2003">'[1]P1012001'!$A$6:$E$117</definedName>
    <definedName name="hhh" localSheetId="21">'[2]Mp-team 1'!#REF!</definedName>
    <definedName name="hhh" localSheetId="22">'[2]Mp-team 1'!#REF!</definedName>
    <definedName name="hhh">'[2]Mp-team 1'!#REF!</definedName>
    <definedName name="hhhhhh" localSheetId="21">#REF!</definedName>
    <definedName name="hhhhhh" localSheetId="22">#REF!</definedName>
    <definedName name="hhhhhh" localSheetId="20">#REF!</definedName>
    <definedName name="hhhhhh">#REF!</definedName>
    <definedName name="hhhhhhhhh" localSheetId="21">#REF!</definedName>
    <definedName name="hhhhhhhhh" localSheetId="22">#REF!</definedName>
    <definedName name="hhhhhhhhh" localSheetId="20">#REF!</definedName>
    <definedName name="hhhhhhhhh">#REF!</definedName>
    <definedName name="jjjjj" localSheetId="21">#REF!</definedName>
    <definedName name="jjjjj" localSheetId="22">#REF!</definedName>
    <definedName name="jjjjj" localSheetId="20">#REF!</definedName>
    <definedName name="jjjjj">#REF!</definedName>
    <definedName name="kkkkk" localSheetId="21">#REF!</definedName>
    <definedName name="kkkkk" localSheetId="22">#REF!</definedName>
    <definedName name="kkkkk" localSheetId="20">#REF!</definedName>
    <definedName name="kkkkk">#REF!</definedName>
    <definedName name="_xlnm.Print_Area" localSheetId="7">八.市对湛河区2024年税收返还和转移支付分项目预算表!$A$1:$B$5</definedName>
    <definedName name="_xlnm.Print_Area" localSheetId="1">二.湛河区2024年一般公共预算收入预算表!$A$1:$D$27</definedName>
    <definedName name="_xlnm.Print_Area" localSheetId="19">二十.湛河区2023年政府专项债务分地区限额余额情况表!$A$1:$C$5</definedName>
    <definedName name="_xlnm.Print_Area" localSheetId="21">二十二.湛河区2024年国有资本经营收入预算表!$A$1:$B$31</definedName>
    <definedName name="_xlnm.Print_Area" localSheetId="26">二十七.湛河区2024社会保险基金收支预算总表!$A$2:$B$20</definedName>
    <definedName name="_xlnm.Print_Area" localSheetId="20">二十一.湛河区2024年国有资本经营收支预算总表!$A$1:$D$31</definedName>
    <definedName name="_xlnm.Print_Area" localSheetId="5">六.湛河区2024年一般公共预算本级基本支出经济分类!$A$1:$B$49</definedName>
    <definedName name="_xlnm.Print_Area" localSheetId="2">三.湛河区2024年一般公共预算本级支出预算表!#REF!</definedName>
    <definedName name="_xlnm.Print_Area" localSheetId="9">十.湛河区2024年基本建设支出预算表!$A$1:$B$16</definedName>
    <definedName name="_xlnm.Print_Area" localSheetId="11">十二.湛河区2023年地方政府一般债务分地区限额余额情况表!$A$1:$C$5</definedName>
    <definedName name="_xlnm.Print_Area" localSheetId="18">十九.湛河区2023年政府专项债务限额余额情况表!$A$1:$C$11</definedName>
    <definedName name="_xlnm.Print_Area" localSheetId="16">十七.市对湛河区2024年政府性基金转移支付分项目预算表!$A$1:$B$13</definedName>
    <definedName name="_xlnm.Print_Area" localSheetId="12">十三.湛河区2024年政府性基金收支预算总表!$A$1:$D$13</definedName>
    <definedName name="_xlnm.Print_Area" localSheetId="13">十四.湛河区2024年政府性基金收入预算表!$A$1:$D$15</definedName>
    <definedName name="_xlnm.Print_Area" localSheetId="10">十一.湛河区2023年一般债务余额情况表!$A$1:$C$10</definedName>
    <definedName name="_xlnm.Print_Area" localSheetId="3">四.湛河区2024年一般公共预算支出预算总表!#REF!</definedName>
    <definedName name="_xlnm.Print_Area" localSheetId="0">一.湛河区2024年一般公共预算收支预算总表!$A$1:$D$13</definedName>
    <definedName name="_xlnm.Print_Area" hidden="1">#N/A</definedName>
    <definedName name="_xlnm.Print_Titles" localSheetId="7">八.市对湛河区2024年税收返还和转移支付分项目预算表!$3:$4</definedName>
    <definedName name="_xlnm.Print_Titles" localSheetId="21">二十二.湛河区2024年国有资本经营收入预算表!$3:$4</definedName>
    <definedName name="_xlnm.Print_Titles" localSheetId="26">二十七.湛河区2024社会保险基金收支预算总表!$3:$4</definedName>
    <definedName name="_xlnm.Print_Titles" localSheetId="22">二十三.湛河区2024年国有资本经营支出预算表!$3:$4</definedName>
    <definedName name="_xlnm.Print_Titles" localSheetId="20">二十一.湛河区2024年国有资本经营收支预算总表!$3:$4</definedName>
    <definedName name="_xlnm.Print_Titles" localSheetId="5">六.湛河区2024年一般公共预算本级基本支出经济分类!$1:$4</definedName>
    <definedName name="_xlnm.Print_Titles" hidden="1">#N/A</definedName>
    <definedName name="rrrrr" localSheetId="21">#REF!</definedName>
    <definedName name="rrrrr" localSheetId="22">#REF!</definedName>
    <definedName name="rrrrr" localSheetId="20">#REF!</definedName>
    <definedName name="rrrrr">#REF!</definedName>
    <definedName name="sss">#N/A</definedName>
    <definedName name="ssss" localSheetId="21">#REF!</definedName>
    <definedName name="ssss" localSheetId="22">#REF!</definedName>
    <definedName name="ssss" localSheetId="20">#REF!</definedName>
    <definedName name="ssss">#REF!</definedName>
    <definedName name="zzzzz" localSheetId="21">#REF!</definedName>
    <definedName name="zzzzz" localSheetId="22">#REF!</definedName>
    <definedName name="zzzzz" localSheetId="20">#REF!</definedName>
    <definedName name="zzzzz">#REF!</definedName>
    <definedName name="啊啊" localSheetId="21">#REF!</definedName>
    <definedName name="啊啊" localSheetId="22">#REF!</definedName>
    <definedName name="啊啊" localSheetId="20">#REF!</definedName>
    <definedName name="啊啊">#REF!</definedName>
    <definedName name="安徽" localSheetId="21">#REF!</definedName>
    <definedName name="安徽" localSheetId="22">#REF!</definedName>
    <definedName name="安徽" localSheetId="20">#REF!</definedName>
    <definedName name="安徽">#REF!</definedName>
    <definedName name="北京" localSheetId="21">#REF!</definedName>
    <definedName name="北京" localSheetId="22">#REF!</definedName>
    <definedName name="北京" localSheetId="20">#REF!</definedName>
    <definedName name="北京">#REF!</definedName>
    <definedName name="不不不" localSheetId="21">#REF!</definedName>
    <definedName name="不不不" localSheetId="22">#REF!</definedName>
    <definedName name="不不不" localSheetId="20">#REF!</definedName>
    <definedName name="不不不">#REF!</definedName>
    <definedName name="大连" localSheetId="21">#REF!</definedName>
    <definedName name="大连" localSheetId="22">#REF!</definedName>
    <definedName name="大连" localSheetId="20">#REF!</definedName>
    <definedName name="大连">#REF!</definedName>
    <definedName name="第三批">#N/A</definedName>
    <definedName name="呃呃呃" localSheetId="21">#REF!</definedName>
    <definedName name="呃呃呃" localSheetId="22">#REF!</definedName>
    <definedName name="呃呃呃" localSheetId="20">#REF!</definedName>
    <definedName name="呃呃呃">#REF!</definedName>
    <definedName name="福建" localSheetId="21">#REF!</definedName>
    <definedName name="福建" localSheetId="22">#REF!</definedName>
    <definedName name="福建" localSheetId="20">#REF!</definedName>
    <definedName name="福建">#REF!</definedName>
    <definedName name="福建地区" localSheetId="21">#REF!</definedName>
    <definedName name="福建地区" localSheetId="22">#REF!</definedName>
    <definedName name="福建地区" localSheetId="20">#REF!</definedName>
    <definedName name="福建地区">#REF!</definedName>
    <definedName name="附表" localSheetId="21">#REF!</definedName>
    <definedName name="附表" localSheetId="22">#REF!</definedName>
    <definedName name="附表" localSheetId="20">#REF!</definedName>
    <definedName name="附表">#REF!</definedName>
    <definedName name="广东" localSheetId="21">#REF!</definedName>
    <definedName name="广东" localSheetId="22">#REF!</definedName>
    <definedName name="广东" localSheetId="20">#REF!</definedName>
    <definedName name="广东">#REF!</definedName>
    <definedName name="广东地区" localSheetId="21">#REF!</definedName>
    <definedName name="广东地区" localSheetId="22">#REF!</definedName>
    <definedName name="广东地区" localSheetId="20">#REF!</definedName>
    <definedName name="广东地区">#REF!</definedName>
    <definedName name="广西" localSheetId="21">#REF!</definedName>
    <definedName name="广西" localSheetId="22">#REF!</definedName>
    <definedName name="广西" localSheetId="20">#REF!</definedName>
    <definedName name="广西">#REF!</definedName>
    <definedName name="贵州" localSheetId="21">#REF!</definedName>
    <definedName name="贵州" localSheetId="22">#REF!</definedName>
    <definedName name="贵州" localSheetId="20">#REF!</definedName>
    <definedName name="贵州">#REF!</definedName>
    <definedName name="哈哈哈哈" localSheetId="21">#REF!</definedName>
    <definedName name="哈哈哈哈" localSheetId="22">#REF!</definedName>
    <definedName name="哈哈哈哈" localSheetId="20">#REF!</definedName>
    <definedName name="哈哈哈哈">#REF!</definedName>
    <definedName name="海南" localSheetId="21">#REF!</definedName>
    <definedName name="海南" localSheetId="22">#REF!</definedName>
    <definedName name="海南" localSheetId="20">#REF!</definedName>
    <definedName name="海南">#REF!</definedName>
    <definedName name="河北" localSheetId="21">#REF!</definedName>
    <definedName name="河北" localSheetId="22">#REF!</definedName>
    <definedName name="河北" localSheetId="20">#REF!</definedName>
    <definedName name="河北">#REF!</definedName>
    <definedName name="河南" localSheetId="21">#REF!</definedName>
    <definedName name="河南" localSheetId="22">#REF!</definedName>
    <definedName name="河南" localSheetId="20">#REF!</definedName>
    <definedName name="河南">#REF!</definedName>
    <definedName name="黑龙江" localSheetId="21">#REF!</definedName>
    <definedName name="黑龙江" localSheetId="22">#REF!</definedName>
    <definedName name="黑龙江" localSheetId="20">#REF!</definedName>
    <definedName name="黑龙江">#REF!</definedName>
    <definedName name="湖北" localSheetId="21">#REF!</definedName>
    <definedName name="湖北" localSheetId="22">#REF!</definedName>
    <definedName name="湖北" localSheetId="20">#REF!</definedName>
    <definedName name="湖北">#REF!</definedName>
    <definedName name="湖南" localSheetId="21">#REF!</definedName>
    <definedName name="湖南" localSheetId="22">#REF!</definedName>
    <definedName name="湖南" localSheetId="20">#REF!</definedName>
    <definedName name="湖南">#REF!</definedName>
    <definedName name="汇率" localSheetId="21">#REF!</definedName>
    <definedName name="汇率" localSheetId="22">#REF!</definedName>
    <definedName name="汇率" localSheetId="20">#REF!</definedName>
    <definedName name="汇率">#REF!</definedName>
    <definedName name="吉林" localSheetId="21">#REF!</definedName>
    <definedName name="吉林" localSheetId="22">#REF!</definedName>
    <definedName name="吉林" localSheetId="20">#REF!</definedName>
    <definedName name="吉林">#REF!</definedName>
    <definedName name="江苏" localSheetId="21">#REF!</definedName>
    <definedName name="江苏" localSheetId="22">#REF!</definedName>
    <definedName name="江苏" localSheetId="20">#REF!</definedName>
    <definedName name="江苏">#REF!</definedName>
    <definedName name="江西" localSheetId="21">#REF!</definedName>
    <definedName name="江西" localSheetId="22">#REF!</definedName>
    <definedName name="江西" localSheetId="20">#REF!</definedName>
    <definedName name="江西">#REF!</definedName>
    <definedName name="啦啦啦" localSheetId="21">#REF!</definedName>
    <definedName name="啦啦啦" localSheetId="22">#REF!</definedName>
    <definedName name="啦啦啦" localSheetId="20">#REF!</definedName>
    <definedName name="啦啦啦">#REF!</definedName>
    <definedName name="了" localSheetId="21">#REF!</definedName>
    <definedName name="了" localSheetId="22">#REF!</definedName>
    <definedName name="了" localSheetId="20">#REF!</definedName>
    <definedName name="了">#REF!</definedName>
    <definedName name="辽宁" localSheetId="21">#REF!</definedName>
    <definedName name="辽宁" localSheetId="22">#REF!</definedName>
    <definedName name="辽宁" localSheetId="20">#REF!</definedName>
    <definedName name="辽宁">#REF!</definedName>
    <definedName name="辽宁地区" localSheetId="21">#REF!</definedName>
    <definedName name="辽宁地区" localSheetId="22">#REF!</definedName>
    <definedName name="辽宁地区" localSheetId="20">#REF!</definedName>
    <definedName name="辽宁地区">#REF!</definedName>
    <definedName name="么么么么" localSheetId="21">#REF!</definedName>
    <definedName name="么么么么" localSheetId="22">#REF!</definedName>
    <definedName name="么么么么" localSheetId="20">#REF!</definedName>
    <definedName name="么么么么">#REF!</definedName>
    <definedName name="内蒙" localSheetId="21">#REF!</definedName>
    <definedName name="内蒙" localSheetId="22">#REF!</definedName>
    <definedName name="内蒙" localSheetId="20">#REF!</definedName>
    <definedName name="内蒙">#REF!</definedName>
    <definedName name="你" localSheetId="21">#REF!</definedName>
    <definedName name="你" localSheetId="22">#REF!</definedName>
    <definedName name="你" localSheetId="20">#REF!</definedName>
    <definedName name="你">#REF!</definedName>
    <definedName name="宁波" localSheetId="21">#REF!</definedName>
    <definedName name="宁波" localSheetId="22">#REF!</definedName>
    <definedName name="宁波" localSheetId="20">#REF!</definedName>
    <definedName name="宁波">#REF!</definedName>
    <definedName name="宁夏" localSheetId="21">#REF!</definedName>
    <definedName name="宁夏" localSheetId="22">#REF!</definedName>
    <definedName name="宁夏" localSheetId="20">#REF!</definedName>
    <definedName name="宁夏">#REF!</definedName>
    <definedName name="悄悄" localSheetId="21">#REF!</definedName>
    <definedName name="悄悄" localSheetId="22">#REF!</definedName>
    <definedName name="悄悄" localSheetId="20">#REF!</definedName>
    <definedName name="悄悄">#REF!</definedName>
    <definedName name="青岛" localSheetId="21">#REF!</definedName>
    <definedName name="青岛" localSheetId="22">#REF!</definedName>
    <definedName name="青岛" localSheetId="20">#REF!</definedName>
    <definedName name="青岛">#REF!</definedName>
    <definedName name="青海" localSheetId="21">#REF!</definedName>
    <definedName name="青海" localSheetId="22">#REF!</definedName>
    <definedName name="青海" localSheetId="20">#REF!</definedName>
    <definedName name="青海">#REF!</definedName>
    <definedName name="全国收入累计">#N/A</definedName>
    <definedName name="日日日" localSheetId="21">#REF!</definedName>
    <definedName name="日日日" localSheetId="22">#REF!</definedName>
    <definedName name="日日日" localSheetId="20">#REF!</definedName>
    <definedName name="日日日">#REF!</definedName>
    <definedName name="厦门" localSheetId="21">#REF!</definedName>
    <definedName name="厦门" localSheetId="22">#REF!</definedName>
    <definedName name="厦门" localSheetId="20">#REF!</definedName>
    <definedName name="厦门">#REF!</definedName>
    <definedName name="山东" localSheetId="21">#REF!</definedName>
    <definedName name="山东" localSheetId="22">#REF!</definedName>
    <definedName name="山东" localSheetId="20">#REF!</definedName>
    <definedName name="山东">#REF!</definedName>
    <definedName name="山东地区" localSheetId="21">#REF!</definedName>
    <definedName name="山东地区" localSheetId="22">#REF!</definedName>
    <definedName name="山东地区" localSheetId="20">#REF!</definedName>
    <definedName name="山东地区">#REF!</definedName>
    <definedName name="山西" localSheetId="21">#REF!</definedName>
    <definedName name="山西" localSheetId="22">#REF!</definedName>
    <definedName name="山西" localSheetId="20">#REF!</definedName>
    <definedName name="山西">#REF!</definedName>
    <definedName name="陕西" localSheetId="21">#REF!</definedName>
    <definedName name="陕西" localSheetId="22">#REF!</definedName>
    <definedName name="陕西" localSheetId="20">#REF!</definedName>
    <definedName name="陕西">#REF!</definedName>
    <definedName name="上海" localSheetId="21">#REF!</definedName>
    <definedName name="上海" localSheetId="22">#REF!</definedName>
    <definedName name="上海" localSheetId="20">#REF!</definedName>
    <definedName name="上海">#REF!</definedName>
    <definedName name="深圳" localSheetId="21">#REF!</definedName>
    <definedName name="深圳" localSheetId="22">#REF!</definedName>
    <definedName name="深圳" localSheetId="20">#REF!</definedName>
    <definedName name="深圳">#REF!</definedName>
    <definedName name="生产列1" localSheetId="21">#REF!</definedName>
    <definedName name="生产列1" localSheetId="22">#REF!</definedName>
    <definedName name="生产列1" localSheetId="20">#REF!</definedName>
    <definedName name="生产列1">#REF!</definedName>
    <definedName name="生产列11" localSheetId="21">#REF!</definedName>
    <definedName name="生产列11" localSheetId="22">#REF!</definedName>
    <definedName name="生产列11" localSheetId="20">#REF!</definedName>
    <definedName name="生产列11">#REF!</definedName>
    <definedName name="生产列15" localSheetId="21">#REF!</definedName>
    <definedName name="生产列15" localSheetId="22">#REF!</definedName>
    <definedName name="生产列15" localSheetId="20">#REF!</definedName>
    <definedName name="生产列15">#REF!</definedName>
    <definedName name="生产列16" localSheetId="21">#REF!</definedName>
    <definedName name="生产列16" localSheetId="22">#REF!</definedName>
    <definedName name="生产列16" localSheetId="20">#REF!</definedName>
    <definedName name="生产列16">#REF!</definedName>
    <definedName name="生产列17" localSheetId="21">#REF!</definedName>
    <definedName name="生产列17" localSheetId="22">#REF!</definedName>
    <definedName name="生产列17" localSheetId="20">#REF!</definedName>
    <definedName name="生产列17">#REF!</definedName>
    <definedName name="生产列19" localSheetId="21">#REF!</definedName>
    <definedName name="生产列19" localSheetId="22">#REF!</definedName>
    <definedName name="生产列19" localSheetId="20">#REF!</definedName>
    <definedName name="生产列19">#REF!</definedName>
    <definedName name="生产列2" localSheetId="21">#REF!</definedName>
    <definedName name="生产列2" localSheetId="22">#REF!</definedName>
    <definedName name="生产列2" localSheetId="20">#REF!</definedName>
    <definedName name="生产列2">#REF!</definedName>
    <definedName name="生产列20" localSheetId="21">#REF!</definedName>
    <definedName name="生产列20" localSheetId="22">#REF!</definedName>
    <definedName name="生产列20" localSheetId="20">#REF!</definedName>
    <definedName name="生产列20">#REF!</definedName>
    <definedName name="生产列3" localSheetId="21">#REF!</definedName>
    <definedName name="生产列3" localSheetId="22">#REF!</definedName>
    <definedName name="生产列3" localSheetId="20">#REF!</definedName>
    <definedName name="生产列3">#REF!</definedName>
    <definedName name="生产列4" localSheetId="21">#REF!</definedName>
    <definedName name="生产列4" localSheetId="22">#REF!</definedName>
    <definedName name="生产列4" localSheetId="20">#REF!</definedName>
    <definedName name="生产列4">#REF!</definedName>
    <definedName name="生产列5" localSheetId="21">#REF!</definedName>
    <definedName name="生产列5" localSheetId="22">#REF!</definedName>
    <definedName name="生产列5" localSheetId="20">#REF!</definedName>
    <definedName name="生产列5">#REF!</definedName>
    <definedName name="生产列6" localSheetId="21">#REF!</definedName>
    <definedName name="生产列6" localSheetId="22">#REF!</definedName>
    <definedName name="生产列6" localSheetId="20">#REF!</definedName>
    <definedName name="生产列6">#REF!</definedName>
    <definedName name="生产列7" localSheetId="21">#REF!</definedName>
    <definedName name="生产列7" localSheetId="22">#REF!</definedName>
    <definedName name="生产列7" localSheetId="20">#REF!</definedName>
    <definedName name="生产列7">#REF!</definedName>
    <definedName name="生产列8" localSheetId="21">#REF!</definedName>
    <definedName name="生产列8" localSheetId="22">#REF!</definedName>
    <definedName name="生产列8" localSheetId="20">#REF!</definedName>
    <definedName name="生产列8">#REF!</definedName>
    <definedName name="生产列9" localSheetId="21">#REF!</definedName>
    <definedName name="生产列9" localSheetId="22">#REF!</definedName>
    <definedName name="生产列9" localSheetId="20">#REF!</definedName>
    <definedName name="生产列9">#REF!</definedName>
    <definedName name="生产期" localSheetId="21">#REF!</definedName>
    <definedName name="生产期" localSheetId="22">#REF!</definedName>
    <definedName name="生产期" localSheetId="20">#REF!</definedName>
    <definedName name="生产期">#REF!</definedName>
    <definedName name="生产期1" localSheetId="21">#REF!</definedName>
    <definedName name="生产期1" localSheetId="22">#REF!</definedName>
    <definedName name="生产期1" localSheetId="20">#REF!</definedName>
    <definedName name="生产期1">#REF!</definedName>
    <definedName name="生产期11" localSheetId="21">#REF!</definedName>
    <definedName name="生产期11" localSheetId="22">#REF!</definedName>
    <definedName name="生产期11" localSheetId="20">#REF!</definedName>
    <definedName name="生产期11">#REF!</definedName>
    <definedName name="生产期15" localSheetId="21">#REF!</definedName>
    <definedName name="生产期15" localSheetId="22">#REF!</definedName>
    <definedName name="生产期15" localSheetId="20">#REF!</definedName>
    <definedName name="生产期15">#REF!</definedName>
    <definedName name="生产期16" localSheetId="21">#REF!</definedName>
    <definedName name="生产期16" localSheetId="22">#REF!</definedName>
    <definedName name="生产期16" localSheetId="20">#REF!</definedName>
    <definedName name="生产期16">#REF!</definedName>
    <definedName name="生产期17" localSheetId="21">#REF!</definedName>
    <definedName name="生产期17" localSheetId="22">#REF!</definedName>
    <definedName name="生产期17" localSheetId="20">#REF!</definedName>
    <definedName name="生产期17">#REF!</definedName>
    <definedName name="生产期19" localSheetId="21">#REF!</definedName>
    <definedName name="生产期19" localSheetId="22">#REF!</definedName>
    <definedName name="生产期19" localSheetId="20">#REF!</definedName>
    <definedName name="生产期19">#REF!</definedName>
    <definedName name="生产期2" localSheetId="21">#REF!</definedName>
    <definedName name="生产期2" localSheetId="22">#REF!</definedName>
    <definedName name="生产期2" localSheetId="20">#REF!</definedName>
    <definedName name="生产期2">#REF!</definedName>
    <definedName name="生产期20" localSheetId="21">#REF!</definedName>
    <definedName name="生产期20" localSheetId="22">#REF!</definedName>
    <definedName name="生产期20" localSheetId="20">#REF!</definedName>
    <definedName name="生产期20">#REF!</definedName>
    <definedName name="生产期3" localSheetId="21">#REF!</definedName>
    <definedName name="生产期3" localSheetId="22">#REF!</definedName>
    <definedName name="生产期3" localSheetId="20">#REF!</definedName>
    <definedName name="生产期3">#REF!</definedName>
    <definedName name="生产期4" localSheetId="21">#REF!</definedName>
    <definedName name="生产期4" localSheetId="22">#REF!</definedName>
    <definedName name="生产期4" localSheetId="20">#REF!</definedName>
    <definedName name="生产期4">#REF!</definedName>
    <definedName name="生产期5" localSheetId="21">#REF!</definedName>
    <definedName name="生产期5" localSheetId="22">#REF!</definedName>
    <definedName name="生产期5" localSheetId="20">#REF!</definedName>
    <definedName name="生产期5">#REF!</definedName>
    <definedName name="生产期6" localSheetId="21">#REF!</definedName>
    <definedName name="生产期6" localSheetId="22">#REF!</definedName>
    <definedName name="生产期6" localSheetId="20">#REF!</definedName>
    <definedName name="生产期6">#REF!</definedName>
    <definedName name="生产期7" localSheetId="21">#REF!</definedName>
    <definedName name="生产期7" localSheetId="22">#REF!</definedName>
    <definedName name="生产期7" localSheetId="20">#REF!</definedName>
    <definedName name="生产期7">#REF!</definedName>
    <definedName name="生产期8" localSheetId="21">#REF!</definedName>
    <definedName name="生产期8" localSheetId="22">#REF!</definedName>
    <definedName name="生产期8" localSheetId="20">#REF!</definedName>
    <definedName name="生产期8">#REF!</definedName>
    <definedName name="生产期9" localSheetId="21">#REF!</definedName>
    <definedName name="生产期9" localSheetId="22">#REF!</definedName>
    <definedName name="生产期9" localSheetId="20">#REF!</definedName>
    <definedName name="生产期9">#REF!</definedName>
    <definedName name="省级">#N/A</definedName>
    <definedName name="时代" localSheetId="21">#REF!</definedName>
    <definedName name="时代" localSheetId="22">#REF!</definedName>
    <definedName name="时代" localSheetId="20">#REF!</definedName>
    <definedName name="时代">#REF!</definedName>
    <definedName name="是" localSheetId="21">#REF!</definedName>
    <definedName name="是" localSheetId="22">#REF!</definedName>
    <definedName name="是" localSheetId="20">#REF!</definedName>
    <definedName name="是">#REF!</definedName>
    <definedName name="是水水水水" localSheetId="21">#REF!</definedName>
    <definedName name="是水水水水" localSheetId="22">#REF!</definedName>
    <definedName name="是水水水水" localSheetId="20">#REF!</definedName>
    <definedName name="是水水水水">#REF!</definedName>
    <definedName name="收入表">#N/A</definedName>
    <definedName name="水水水嘎嘎嘎水" localSheetId="21">#REF!</definedName>
    <definedName name="水水水嘎嘎嘎水" localSheetId="22">#REF!</definedName>
    <definedName name="水水水嘎嘎嘎水" localSheetId="20">#REF!</definedName>
    <definedName name="水水水嘎嘎嘎水">#REF!</definedName>
    <definedName name="水水水水" localSheetId="21">#REF!</definedName>
    <definedName name="水水水水" localSheetId="22">#REF!</definedName>
    <definedName name="水水水水" localSheetId="20">#REF!</definedName>
    <definedName name="水水水水">#REF!</definedName>
    <definedName name="四川" localSheetId="21">#REF!</definedName>
    <definedName name="四川" localSheetId="22">#REF!</definedName>
    <definedName name="四川" localSheetId="20">#REF!</definedName>
    <definedName name="四川">#REF!</definedName>
    <definedName name="天津" localSheetId="21">#REF!</definedName>
    <definedName name="天津" localSheetId="22">#REF!</definedName>
    <definedName name="天津" localSheetId="20">#REF!</definedName>
    <definedName name="天津">#REF!</definedName>
    <definedName name="我问问" localSheetId="21">#REF!</definedName>
    <definedName name="我问问" localSheetId="22">#REF!</definedName>
    <definedName name="我问问" localSheetId="20">#REF!</definedName>
    <definedName name="我问问">#REF!</definedName>
    <definedName name="西藏" localSheetId="21">#REF!</definedName>
    <definedName name="西藏" localSheetId="22">#REF!</definedName>
    <definedName name="西藏" localSheetId="20">#REF!</definedName>
    <definedName name="西藏">#REF!</definedName>
    <definedName name="新疆" localSheetId="21">#REF!</definedName>
    <definedName name="新疆" localSheetId="22">#REF!</definedName>
    <definedName name="新疆" localSheetId="20">#REF!</definedName>
    <definedName name="新疆">#REF!</definedName>
    <definedName name="一i" localSheetId="21">#REF!</definedName>
    <definedName name="一i" localSheetId="22">#REF!</definedName>
    <definedName name="一i" localSheetId="20">#REF!</definedName>
    <definedName name="一i">#REF!</definedName>
    <definedName name="一一i" localSheetId="21">#REF!</definedName>
    <definedName name="一一i" localSheetId="22">#REF!</definedName>
    <definedName name="一一i" localSheetId="20">#REF!</definedName>
    <definedName name="一一i">#REF!</definedName>
    <definedName name="云南" localSheetId="21">#REF!</definedName>
    <definedName name="云南" localSheetId="22">#REF!</definedName>
    <definedName name="云南" localSheetId="20">#REF!</definedName>
    <definedName name="云南">#REF!</definedName>
    <definedName name="啧啧啧" localSheetId="21">#REF!</definedName>
    <definedName name="啧啧啧" localSheetId="22">#REF!</definedName>
    <definedName name="啧啧啧" localSheetId="20">#REF!</definedName>
    <definedName name="啧啧啧">#REF!</definedName>
    <definedName name="浙江" localSheetId="21">#REF!</definedName>
    <definedName name="浙江" localSheetId="22">#REF!</definedName>
    <definedName name="浙江" localSheetId="20">#REF!</definedName>
    <definedName name="浙江">#REF!</definedName>
    <definedName name="浙江地区" localSheetId="21">#REF!</definedName>
    <definedName name="浙江地区" localSheetId="22">#REF!</definedName>
    <definedName name="浙江地区" localSheetId="20">#REF!</definedName>
    <definedName name="浙江地区">#REF!</definedName>
    <definedName name="重庆" localSheetId="21">#REF!</definedName>
    <definedName name="重庆" localSheetId="22">#REF!</definedName>
    <definedName name="重庆" localSheetId="20">#REF!</definedName>
    <definedName name="重庆">#REF!</definedName>
    <definedName name="_xlnm._FilterDatabase" localSheetId="5" hidden="1">六.湛河区2024年一般公共预算本级基本支出经济分类!$A$4:$B$27</definedName>
    <definedName name="地区名称">[3]封面!$B$2:$B$6</definedName>
    <definedName name="_xlnm.Print_Titles" localSheetId="14">十五.湛河区本级2024年政府性基金支出预算表!$4:$5</definedName>
    <definedName name="地区名称" localSheetId="15">[5]封面!$B$2:$B$6</definedName>
    <definedName name="_xlnm.Print_Titles" localSheetId="15">十六.湛河区2024年政府性基金支出预算明细表!$1:$5</definedName>
    <definedName name="_xlnm.Print_Area" localSheetId="15">十六.湛河区2024年政府性基金支出预算明细表!$A:$H</definedName>
    <definedName name="地区名称" localSheetId="4">[4]封面!$B$2:$B$6</definedName>
    <definedName name="_xlnm.Print_Titles" localSheetId="4">五.湛河区2024年一般公共预算支出预算明细表!$2:$5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B11" authorId="0">
      <text>
        <r>
          <rPr>
            <b/>
            <sz val="9"/>
            <rFont val="宋体"/>
            <charset val="134"/>
          </rPr>
          <t>Administrator:</t>
        </r>
        <r>
          <rPr>
            <sz val="9"/>
            <rFont val="宋体"/>
            <charset val="134"/>
          </rPr>
          <t xml:space="preserve">
(含上级补助收入32370000元）
分项不体现</t>
        </r>
      </text>
    </comment>
  </commentList>
</comments>
</file>

<file path=xl/comments2.xml><?xml version="1.0" encoding="utf-8"?>
<comments xmlns="http://schemas.openxmlformats.org/spreadsheetml/2006/main">
  <authors>
    <author>Administrator</author>
  </authors>
  <commentList>
    <comment ref="B11" authorId="0">
      <text>
        <r>
          <rPr>
            <b/>
            <sz val="9"/>
            <rFont val="宋体"/>
            <charset val="134"/>
          </rPr>
          <t>Administrator:</t>
        </r>
        <r>
          <rPr>
            <sz val="9"/>
            <rFont val="宋体"/>
            <charset val="134"/>
          </rPr>
          <t xml:space="preserve">
(含上级补助收入32370000元）
分项不体现</t>
        </r>
      </text>
    </comment>
  </commentList>
</comments>
</file>

<file path=xl/sharedStrings.xml><?xml version="1.0" encoding="utf-8"?>
<sst xmlns="http://schemas.openxmlformats.org/spreadsheetml/2006/main" count="1688" uniqueCount="1052">
  <si>
    <t>表一</t>
  </si>
  <si>
    <t>湛河区2024年一般公共预算收支预算总表</t>
  </si>
  <si>
    <t>单位：万元</t>
  </si>
  <si>
    <t>项目</t>
  </si>
  <si>
    <t>收入预算数</t>
  </si>
  <si>
    <t>支出预算数</t>
  </si>
  <si>
    <t>区级一般公共预算收入</t>
  </si>
  <si>
    <t>区级一般公共预算支出</t>
  </si>
  <si>
    <t>上级补助收入</t>
  </si>
  <si>
    <t>上解上级支出</t>
  </si>
  <si>
    <t xml:space="preserve">    返还性收入</t>
  </si>
  <si>
    <t>地方政府一般债务还本支出</t>
  </si>
  <si>
    <t xml:space="preserve">    一般性转移支付收入</t>
  </si>
  <si>
    <t xml:space="preserve">    专项转移支付收入</t>
  </si>
  <si>
    <t>上年结余收入</t>
  </si>
  <si>
    <t>调入预算稳定调节基金</t>
  </si>
  <si>
    <t>调入资金</t>
  </si>
  <si>
    <t>收入总计</t>
  </si>
  <si>
    <t>支出总计</t>
  </si>
  <si>
    <t>表二</t>
  </si>
  <si>
    <t>湛河区2024年一般公共预算收入预算表</t>
  </si>
  <si>
    <t>项   目</t>
  </si>
  <si>
    <t>2023执行数</t>
  </si>
  <si>
    <t>2024年预算数</t>
  </si>
  <si>
    <t>预算数为上年执行数%</t>
  </si>
  <si>
    <t>1、税收收入</t>
  </si>
  <si>
    <t xml:space="preserve">          其中：增值税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</si>
  <si>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</si>
  <si>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</si>
  <si>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</si>
  <si>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</si>
  <si>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</si>
  <si>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</si>
  <si>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</si>
  <si>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</si>
  <si>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</si>
  <si>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</si>
  <si>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环境保护税</t>
  </si>
  <si>
    <t>其他税收收入</t>
  </si>
  <si>
    <t>2、非税收入</t>
  </si>
  <si>
    <t xml:space="preserve">        （一）行政事业性收费收入</t>
  </si>
  <si>
    <t xml:space="preserve">        （二）罚没收入</t>
  </si>
  <si>
    <t xml:space="preserve">        （三）国有资源（资产）有偿使用收入</t>
  </si>
  <si>
    <t xml:space="preserve">        （四）教育费附加收入</t>
  </si>
  <si>
    <t xml:space="preserve">        （五）地方教育费附加收入</t>
  </si>
  <si>
    <t xml:space="preserve">        （六）残疾人就业保障金收入</t>
  </si>
  <si>
    <t xml:space="preserve">        （七）其他收入</t>
  </si>
  <si>
    <t>合   计</t>
  </si>
  <si>
    <t>表三</t>
  </si>
  <si>
    <t>湛河区2024年一般公共预算支出预算表</t>
  </si>
  <si>
    <t>2023年预算数</t>
  </si>
  <si>
    <t>2023年执行数</t>
  </si>
  <si>
    <t>为上年财力安排支出%</t>
  </si>
  <si>
    <t>一般公共服务支出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</si>
  <si>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</si>
  <si>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</si>
  <si>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</si>
  <si>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</si>
  <si>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</si>
  <si>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</si>
  <si>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</si>
  <si>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</si>
  <si>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</si>
  <si>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</si>
  <si>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</si>
  <si>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</si>
  <si>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</si>
  <si>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</si>
  <si>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</si>
  <si>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</si>
  <si>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</si>
  <si>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</si>
  <si>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</si>
  <si>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</si>
  <si>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t>
  </si>
  <si>
    <t>债务付息支出</t>
  </si>
  <si>
    <t>债务发行费用支出</t>
  </si>
  <si>
    <t>合计</t>
  </si>
  <si>
    <t>表四</t>
  </si>
  <si>
    <t>湛河区2024年一般公共预算支出预算总表</t>
  </si>
  <si>
    <t>科  目</t>
  </si>
  <si>
    <t>合 计</t>
  </si>
  <si>
    <t>当年财力安排支出</t>
  </si>
  <si>
    <t>上级专项转移支付安排支出</t>
  </si>
  <si>
    <t>转移性支出</t>
  </si>
  <si>
    <t>合  计</t>
  </si>
  <si>
    <t>表二之一</t>
  </si>
  <si>
    <t xml:space="preserve"> </t>
  </si>
  <si>
    <t>2024年一般公共预算支出表</t>
  </si>
  <si>
    <t>上年
预算数</t>
  </si>
  <si>
    <t xml:space="preserve">上年预计
执行数 </t>
  </si>
  <si>
    <t>预算数</t>
  </si>
  <si>
    <t>科目编码</t>
  </si>
  <si>
    <t>科目名称</t>
  </si>
  <si>
    <t>金额</t>
  </si>
  <si>
    <t>为上年
预算数的%</t>
  </si>
  <si>
    <t>为上年预计执行数的%</t>
  </si>
  <si>
    <t>201</t>
  </si>
  <si>
    <t>20101</t>
  </si>
  <si>
    <t>人大事务</t>
  </si>
  <si>
    <t>20102</t>
  </si>
  <si>
    <t>政协事务</t>
  </si>
  <si>
    <t>20103</t>
  </si>
  <si>
    <t>政府办公厅（室）及相关机构事务</t>
  </si>
  <si>
    <t>20104</t>
  </si>
  <si>
    <t>发展与改革事务</t>
  </si>
  <si>
    <t>20105</t>
  </si>
  <si>
    <t>统计信息事务</t>
  </si>
  <si>
    <t>20106</t>
  </si>
  <si>
    <t>财政事务</t>
  </si>
  <si>
    <t>20107</t>
  </si>
  <si>
    <t>税收事务</t>
  </si>
  <si>
    <t/>
  </si>
  <si>
    <t>20108</t>
  </si>
  <si>
    <t>审计事务</t>
  </si>
  <si>
    <t>20109</t>
  </si>
  <si>
    <t>海关事务</t>
  </si>
  <si>
    <t>20111</t>
  </si>
  <si>
    <t>纪检监察事务</t>
  </si>
  <si>
    <t>20113</t>
  </si>
  <si>
    <t>商贸事务</t>
  </si>
  <si>
    <t>20114</t>
  </si>
  <si>
    <t>知识产权事务</t>
  </si>
  <si>
    <t>20123</t>
  </si>
  <si>
    <t>民族事务</t>
  </si>
  <si>
    <t>20125</t>
  </si>
  <si>
    <t>港澳台事务</t>
  </si>
  <si>
    <t>20126</t>
  </si>
  <si>
    <t>档案事务</t>
  </si>
  <si>
    <t>20128</t>
  </si>
  <si>
    <t>民主党派及工商联事务</t>
  </si>
  <si>
    <t>20129</t>
  </si>
  <si>
    <t>群众团体事务</t>
  </si>
  <si>
    <t>20131</t>
  </si>
  <si>
    <t>党委办公厅（室）及相关机构事务</t>
  </si>
  <si>
    <t>20132</t>
  </si>
  <si>
    <t>组织事务</t>
  </si>
  <si>
    <t>20133</t>
  </si>
  <si>
    <t>宣传事务</t>
  </si>
  <si>
    <t>20134</t>
  </si>
  <si>
    <t>统战事务</t>
  </si>
  <si>
    <t>20135</t>
  </si>
  <si>
    <t>对外联络事务</t>
  </si>
  <si>
    <t>20136</t>
  </si>
  <si>
    <t>其他共产党事务支出</t>
  </si>
  <si>
    <t>20137</t>
  </si>
  <si>
    <t>网信事务</t>
  </si>
  <si>
    <t>20138</t>
  </si>
  <si>
    <t>市场监督管理事务</t>
  </si>
  <si>
    <t>20139</t>
  </si>
  <si>
    <t>社会工作事务</t>
  </si>
  <si>
    <t>20140</t>
  </si>
  <si>
    <t>信访事务</t>
  </si>
  <si>
    <t>20199</t>
  </si>
  <si>
    <t>其他一般公共服务支出</t>
  </si>
  <si>
    <t>202</t>
  </si>
  <si>
    <t>外交支出</t>
  </si>
  <si>
    <t>20201</t>
  </si>
  <si>
    <t>外交管理事务</t>
  </si>
  <si>
    <t>20202</t>
  </si>
  <si>
    <t>驻外机构</t>
  </si>
  <si>
    <t>20203</t>
  </si>
  <si>
    <t>对外援助</t>
  </si>
  <si>
    <t>20204</t>
  </si>
  <si>
    <t>国际组织</t>
  </si>
  <si>
    <t>20205</t>
  </si>
  <si>
    <t>对外合作与交流</t>
  </si>
  <si>
    <t>20206</t>
  </si>
  <si>
    <t>对外宣传</t>
  </si>
  <si>
    <t>20207</t>
  </si>
  <si>
    <t>边界勘界联检</t>
  </si>
  <si>
    <t>20208</t>
  </si>
  <si>
    <t>国际发展合作</t>
  </si>
  <si>
    <t>20299</t>
  </si>
  <si>
    <t>其他外交支出</t>
  </si>
  <si>
    <t>203</t>
  </si>
  <si>
    <t>20301</t>
  </si>
  <si>
    <t>军费</t>
  </si>
  <si>
    <t>20304</t>
  </si>
  <si>
    <t>国防科研事业</t>
  </si>
  <si>
    <t>20305</t>
  </si>
  <si>
    <t>专项工程</t>
  </si>
  <si>
    <t>20306</t>
  </si>
  <si>
    <t>国防动员</t>
  </si>
  <si>
    <t>20399</t>
  </si>
  <si>
    <t>其他国防支出</t>
  </si>
  <si>
    <t>204</t>
  </si>
  <si>
    <t>20401</t>
  </si>
  <si>
    <t>武装警察部队</t>
  </si>
  <si>
    <t>20402</t>
  </si>
  <si>
    <t>公安</t>
  </si>
  <si>
    <t>20403</t>
  </si>
  <si>
    <t>国家安全</t>
  </si>
  <si>
    <t>20404</t>
  </si>
  <si>
    <t>检察</t>
  </si>
  <si>
    <t>20405</t>
  </si>
  <si>
    <t>法院</t>
  </si>
  <si>
    <t>20406</t>
  </si>
  <si>
    <t>司法</t>
  </si>
  <si>
    <t>20407</t>
  </si>
  <si>
    <t>监狱</t>
  </si>
  <si>
    <t>20408</t>
  </si>
  <si>
    <t>强制隔离戒毒</t>
  </si>
  <si>
    <t>20409</t>
  </si>
  <si>
    <t>国家保密</t>
  </si>
  <si>
    <t>20410</t>
  </si>
  <si>
    <t>缉私警察</t>
  </si>
  <si>
    <t>20499</t>
  </si>
  <si>
    <t>其他公共安全支出</t>
  </si>
  <si>
    <t>205</t>
  </si>
  <si>
    <t>20501</t>
  </si>
  <si>
    <t>教育管理事务</t>
  </si>
  <si>
    <t>20502</t>
  </si>
  <si>
    <t>普通教育</t>
  </si>
  <si>
    <t>20503</t>
  </si>
  <si>
    <t>职业教育</t>
  </si>
  <si>
    <t>20504</t>
  </si>
  <si>
    <t>成人教育</t>
  </si>
  <si>
    <t>20505</t>
  </si>
  <si>
    <t>广播电视教育</t>
  </si>
  <si>
    <t>20506</t>
  </si>
  <si>
    <t>留学教育</t>
  </si>
  <si>
    <t>20507</t>
  </si>
  <si>
    <t>特殊教育</t>
  </si>
  <si>
    <t>20508</t>
  </si>
  <si>
    <t>进修及培训</t>
  </si>
  <si>
    <t>20509</t>
  </si>
  <si>
    <t>教育费附加安排的支出</t>
  </si>
  <si>
    <t>20599</t>
  </si>
  <si>
    <t>其他教育支出</t>
  </si>
  <si>
    <t>206</t>
  </si>
  <si>
    <t>20601</t>
  </si>
  <si>
    <t>科学技术管理事务</t>
  </si>
  <si>
    <t>20602</t>
  </si>
  <si>
    <t>基础研究</t>
  </si>
  <si>
    <t>20603</t>
  </si>
  <si>
    <t>应用研究</t>
  </si>
  <si>
    <t>20604</t>
  </si>
  <si>
    <t>技术研究与开发</t>
  </si>
  <si>
    <t>20605</t>
  </si>
  <si>
    <t>科技条件与服务</t>
  </si>
  <si>
    <t>20606</t>
  </si>
  <si>
    <t>社会科学</t>
  </si>
  <si>
    <t>20607</t>
  </si>
  <si>
    <t>科学技术普及</t>
  </si>
  <si>
    <t>20608</t>
  </si>
  <si>
    <t>科技交流与合作</t>
  </si>
  <si>
    <t>20609</t>
  </si>
  <si>
    <t>科技重大项目</t>
  </si>
  <si>
    <t>20699</t>
  </si>
  <si>
    <t>其他科学技术支出</t>
  </si>
  <si>
    <t>207</t>
  </si>
  <si>
    <t>20701</t>
  </si>
  <si>
    <t>文化和旅游</t>
  </si>
  <si>
    <t>20702</t>
  </si>
  <si>
    <t>文物</t>
  </si>
  <si>
    <t>20703</t>
  </si>
  <si>
    <t>体育</t>
  </si>
  <si>
    <t>20706</t>
  </si>
  <si>
    <t>新闻出版电影</t>
  </si>
  <si>
    <t>20708</t>
  </si>
  <si>
    <t>广播电视</t>
  </si>
  <si>
    <t>20799</t>
  </si>
  <si>
    <t>其他文化旅游体育与传媒支出</t>
  </si>
  <si>
    <t>208</t>
  </si>
  <si>
    <t>20801</t>
  </si>
  <si>
    <t>人力资源和社会保障管理事务</t>
  </si>
  <si>
    <t>20802</t>
  </si>
  <si>
    <t>民政管理事务</t>
  </si>
  <si>
    <t>20805</t>
  </si>
  <si>
    <t>行政事业单位养老支出</t>
  </si>
  <si>
    <t>20806</t>
  </si>
  <si>
    <t>企业改革补助</t>
  </si>
  <si>
    <t>20807</t>
  </si>
  <si>
    <t>就业补助</t>
  </si>
  <si>
    <t>20808</t>
  </si>
  <si>
    <t>抚恤</t>
  </si>
  <si>
    <t>20809</t>
  </si>
  <si>
    <t>退役安置</t>
  </si>
  <si>
    <t>20810</t>
  </si>
  <si>
    <t>社会福利</t>
  </si>
  <si>
    <t>20811</t>
  </si>
  <si>
    <t>残疾人事业</t>
  </si>
  <si>
    <t>20816</t>
  </si>
  <si>
    <t>红十字事业</t>
  </si>
  <si>
    <t>20819</t>
  </si>
  <si>
    <t>最低生活保障</t>
  </si>
  <si>
    <t>20820</t>
  </si>
  <si>
    <t>临时救助</t>
  </si>
  <si>
    <t>20821</t>
  </si>
  <si>
    <t>特困人员救助供养</t>
  </si>
  <si>
    <t>20824</t>
  </si>
  <si>
    <t>补充道路交通事故社会救助基金</t>
  </si>
  <si>
    <t>20825</t>
  </si>
  <si>
    <t>其他生活救助</t>
  </si>
  <si>
    <t>20826</t>
  </si>
  <si>
    <t>财政对基本养老保险基金的补助</t>
  </si>
  <si>
    <t>20827</t>
  </si>
  <si>
    <t>财政对其他社会保险基金的补助</t>
  </si>
  <si>
    <t>20828</t>
  </si>
  <si>
    <t>退役军人管理事务</t>
  </si>
  <si>
    <t>20830</t>
  </si>
  <si>
    <t>财政代缴社会保险费支出</t>
  </si>
  <si>
    <t>20899</t>
  </si>
  <si>
    <t>其他社会保障和就业支出</t>
  </si>
  <si>
    <t>210</t>
  </si>
  <si>
    <t>21001</t>
  </si>
  <si>
    <t>卫生健康管理事务</t>
  </si>
  <si>
    <t>21002</t>
  </si>
  <si>
    <t>公立医院</t>
  </si>
  <si>
    <t>21003</t>
  </si>
  <si>
    <t>基层医疗卫生机构</t>
  </si>
  <si>
    <t>21004</t>
  </si>
  <si>
    <t>公共卫生</t>
  </si>
  <si>
    <t>21007</t>
  </si>
  <si>
    <t>计划生育事务</t>
  </si>
  <si>
    <t>21011</t>
  </si>
  <si>
    <t>行政事业单位医疗</t>
  </si>
  <si>
    <t>21012</t>
  </si>
  <si>
    <t>财政对基本医疗保险基金的补助</t>
  </si>
  <si>
    <t>21013</t>
  </si>
  <si>
    <t>医疗救助</t>
  </si>
  <si>
    <t>21014</t>
  </si>
  <si>
    <t>优抚对象医疗</t>
  </si>
  <si>
    <t>21015</t>
  </si>
  <si>
    <t>医疗保障管理事务</t>
  </si>
  <si>
    <t>21016</t>
  </si>
  <si>
    <t>老龄卫生健康事务</t>
  </si>
  <si>
    <t>21017</t>
  </si>
  <si>
    <t>中医药事务</t>
  </si>
  <si>
    <t>21018</t>
  </si>
  <si>
    <t>疾病预防控制事务</t>
  </si>
  <si>
    <t>21099</t>
  </si>
  <si>
    <t>其他卫生健康支出</t>
  </si>
  <si>
    <t>211</t>
  </si>
  <si>
    <t>21101</t>
  </si>
  <si>
    <t>环境保护管理事务</t>
  </si>
  <si>
    <t>21102</t>
  </si>
  <si>
    <t>环境监测与监察</t>
  </si>
  <si>
    <t>21103</t>
  </si>
  <si>
    <t>污染防治</t>
  </si>
  <si>
    <t>21104</t>
  </si>
  <si>
    <t>自然生态保护</t>
  </si>
  <si>
    <t>21105</t>
  </si>
  <si>
    <t>森林保护修复</t>
  </si>
  <si>
    <t>21107</t>
  </si>
  <si>
    <t>风沙荒漠治理</t>
  </si>
  <si>
    <t>21108</t>
  </si>
  <si>
    <t>退牧还草</t>
  </si>
  <si>
    <t>21109</t>
  </si>
  <si>
    <t>已垦草原退耕还草</t>
  </si>
  <si>
    <t>21110</t>
  </si>
  <si>
    <t>能源节约利用</t>
  </si>
  <si>
    <t>21111</t>
  </si>
  <si>
    <t>污染减排</t>
  </si>
  <si>
    <t>21112</t>
  </si>
  <si>
    <t>可再生能源</t>
  </si>
  <si>
    <t>21113</t>
  </si>
  <si>
    <t>循环经济</t>
  </si>
  <si>
    <t>21114</t>
  </si>
  <si>
    <t>能源管理事务</t>
  </si>
  <si>
    <t>21199</t>
  </si>
  <si>
    <t>其他节能环保支出</t>
  </si>
  <si>
    <t>212</t>
  </si>
  <si>
    <t>21201</t>
  </si>
  <si>
    <t>城乡社区管理事务</t>
  </si>
  <si>
    <t>21202</t>
  </si>
  <si>
    <t>城乡社区规划与管理</t>
  </si>
  <si>
    <t>21203</t>
  </si>
  <si>
    <t>城乡社区公共设施</t>
  </si>
  <si>
    <t>21205</t>
  </si>
  <si>
    <t>城乡社区环境卫生</t>
  </si>
  <si>
    <t>21206</t>
  </si>
  <si>
    <t>建设市场管理与监督</t>
  </si>
  <si>
    <t>21299</t>
  </si>
  <si>
    <t>其他城乡社区支出</t>
  </si>
  <si>
    <t>213</t>
  </si>
  <si>
    <t>21301</t>
  </si>
  <si>
    <t>农业农村</t>
  </si>
  <si>
    <t>21302</t>
  </si>
  <si>
    <t>林业和草原</t>
  </si>
  <si>
    <t>21303</t>
  </si>
  <si>
    <t>水利</t>
  </si>
  <si>
    <t>21305</t>
  </si>
  <si>
    <t>巩固脱贫攻坚成果衔接乡村振兴</t>
  </si>
  <si>
    <t>21307</t>
  </si>
  <si>
    <t>农村综合改革</t>
  </si>
  <si>
    <t>21308</t>
  </si>
  <si>
    <t>普惠金融发展支出</t>
  </si>
  <si>
    <t>21309</t>
  </si>
  <si>
    <t>目标价格补贴</t>
  </si>
  <si>
    <t>21399</t>
  </si>
  <si>
    <t>其他农林水支出</t>
  </si>
  <si>
    <t>214</t>
  </si>
  <si>
    <t>21401</t>
  </si>
  <si>
    <t>公路水路运输</t>
  </si>
  <si>
    <t>21402</t>
  </si>
  <si>
    <t>铁路运输</t>
  </si>
  <si>
    <t>21403</t>
  </si>
  <si>
    <t>民用航空运输</t>
  </si>
  <si>
    <t>21405</t>
  </si>
  <si>
    <t>邮政业支出</t>
  </si>
  <si>
    <t>21499</t>
  </si>
  <si>
    <t>其他交通运输支出</t>
  </si>
  <si>
    <t>215</t>
  </si>
  <si>
    <t>21501</t>
  </si>
  <si>
    <t>资源勘探开发</t>
  </si>
  <si>
    <t>21502</t>
  </si>
  <si>
    <t>制造业</t>
  </si>
  <si>
    <t>21503</t>
  </si>
  <si>
    <t>建筑业</t>
  </si>
  <si>
    <t>21505</t>
  </si>
  <si>
    <t>工业和信息产业监管</t>
  </si>
  <si>
    <t>21507</t>
  </si>
  <si>
    <t>国有资产监管</t>
  </si>
  <si>
    <t>21508</t>
  </si>
  <si>
    <t>支持中小企业发展和管理支出</t>
  </si>
  <si>
    <t>21599</t>
  </si>
  <si>
    <t>其他资源勘探工业信息等支出</t>
  </si>
  <si>
    <t>216</t>
  </si>
  <si>
    <t>21602</t>
  </si>
  <si>
    <t>商业流通事务</t>
  </si>
  <si>
    <t>21606</t>
  </si>
  <si>
    <t>涉外发展服务支出</t>
  </si>
  <si>
    <t>21699</t>
  </si>
  <si>
    <t>其他商业服务业等支出</t>
  </si>
  <si>
    <t>217</t>
  </si>
  <si>
    <t>21701</t>
  </si>
  <si>
    <t>金融部门行政支出</t>
  </si>
  <si>
    <t>21702</t>
  </si>
  <si>
    <t>金融部门监管支出</t>
  </si>
  <si>
    <t>21703</t>
  </si>
  <si>
    <t>金融发展支出</t>
  </si>
  <si>
    <t>21704</t>
  </si>
  <si>
    <t>金融调控支出</t>
  </si>
  <si>
    <t>21799</t>
  </si>
  <si>
    <t>其他金融支出</t>
  </si>
  <si>
    <t>219</t>
  </si>
  <si>
    <t>21901</t>
  </si>
  <si>
    <t>一般公共服务</t>
  </si>
  <si>
    <t>21902</t>
  </si>
  <si>
    <t>教育</t>
  </si>
  <si>
    <t>21903</t>
  </si>
  <si>
    <t>文化旅游体育与传媒</t>
  </si>
  <si>
    <t>21904</t>
  </si>
  <si>
    <t>卫生健康</t>
  </si>
  <si>
    <t>21905</t>
  </si>
  <si>
    <t>节能环保</t>
  </si>
  <si>
    <t>21906</t>
  </si>
  <si>
    <t>21907</t>
  </si>
  <si>
    <t>交通运输</t>
  </si>
  <si>
    <t>21908</t>
  </si>
  <si>
    <t>住房保障</t>
  </si>
  <si>
    <t>21999</t>
  </si>
  <si>
    <t>220</t>
  </si>
  <si>
    <t>22001</t>
  </si>
  <si>
    <t>自然资源事务</t>
  </si>
  <si>
    <t>22005</t>
  </si>
  <si>
    <t>气象事务</t>
  </si>
  <si>
    <t>22099</t>
  </si>
  <si>
    <t>其他自然资源海洋气象等支出</t>
  </si>
  <si>
    <t>221</t>
  </si>
  <si>
    <t>22101</t>
  </si>
  <si>
    <t>保障性安居工程支出</t>
  </si>
  <si>
    <t>22102</t>
  </si>
  <si>
    <t>住房改革支出</t>
  </si>
  <si>
    <t>22103</t>
  </si>
  <si>
    <t>城乡社区住宅</t>
  </si>
  <si>
    <t>222</t>
  </si>
  <si>
    <t>22201</t>
  </si>
  <si>
    <t>粮油物资事务</t>
  </si>
  <si>
    <t>22203</t>
  </si>
  <si>
    <t>能源储备</t>
  </si>
  <si>
    <t>22204</t>
  </si>
  <si>
    <t>粮油储备</t>
  </si>
  <si>
    <t>22205</t>
  </si>
  <si>
    <t>重要商品储备</t>
  </si>
  <si>
    <t>224</t>
  </si>
  <si>
    <t>22401</t>
  </si>
  <si>
    <t>应急管理事务</t>
  </si>
  <si>
    <t>22402</t>
  </si>
  <si>
    <t>消防救援事务</t>
  </si>
  <si>
    <t>22404</t>
  </si>
  <si>
    <t>矿山安全</t>
  </si>
  <si>
    <t>22405</t>
  </si>
  <si>
    <t>地震事务</t>
  </si>
  <si>
    <t>22406</t>
  </si>
  <si>
    <t>自然灾害防治</t>
  </si>
  <si>
    <t>22407</t>
  </si>
  <si>
    <t>自然灾害救灾及恢复重建支出</t>
  </si>
  <si>
    <t>22499</t>
  </si>
  <si>
    <t>其他灾害防治及应急管理支出</t>
  </si>
  <si>
    <t>227</t>
  </si>
  <si>
    <t>229</t>
  </si>
  <si>
    <t>22902</t>
  </si>
  <si>
    <t>年初预留</t>
  </si>
  <si>
    <t>22999</t>
  </si>
  <si>
    <t>232</t>
  </si>
  <si>
    <t>23203</t>
  </si>
  <si>
    <t>地方政府一般债务付息支出</t>
  </si>
  <si>
    <t>233</t>
  </si>
  <si>
    <t>23303</t>
  </si>
  <si>
    <t>地方政府一般债务发行费用支出</t>
  </si>
  <si>
    <t>表六</t>
  </si>
  <si>
    <t>湛河区2024年一般公共预算基本支出预算表
（按政府预算支出经济分类科目）</t>
  </si>
  <si>
    <t>501机关工资福利支出</t>
  </si>
  <si>
    <t>50101工资奖金津补贴</t>
  </si>
  <si>
    <t>50102社会保障缴费</t>
  </si>
  <si>
    <t>50103住房公积金</t>
  </si>
  <si>
    <t>502机关商品和服务支出</t>
  </si>
  <si>
    <t>50201办公经费</t>
  </si>
  <si>
    <t>50202会议费</t>
  </si>
  <si>
    <t>50203培训费</t>
  </si>
  <si>
    <t>50204专用材料购置费</t>
  </si>
  <si>
    <t>50205委托业务费</t>
  </si>
  <si>
    <t>50206公务接待费</t>
  </si>
  <si>
    <t>50207因公出国（境）费用</t>
  </si>
  <si>
    <t>50208公务用车运行维护费</t>
  </si>
  <si>
    <t>50209维修（护）费</t>
  </si>
  <si>
    <t>50299其他商品和服务支出</t>
  </si>
  <si>
    <t>505对事业单位经常性补助</t>
  </si>
  <si>
    <t>50501工资福利支出</t>
  </si>
  <si>
    <t>50502商品和服务支出</t>
  </si>
  <si>
    <t>509对个人和家庭的补助</t>
  </si>
  <si>
    <t>50901社会福利和救助</t>
  </si>
  <si>
    <t>50905离退休费</t>
  </si>
  <si>
    <t>备注：按照《财政部关于印发&lt;支出经济分类科目改革方案&gt;的通知》（财预〔2017〕98号）要求，从2018年起对政府预算均按政府预算支出经济分类科目编制预算。</t>
  </si>
  <si>
    <t>表七</t>
  </si>
  <si>
    <t>湛河区2024年“三公经费”预算汇总表</t>
  </si>
  <si>
    <t>项    目</t>
  </si>
  <si>
    <t>2023年财政拨款
预算安排数</t>
  </si>
  <si>
    <t>2024年财政拨款
预算安排数</t>
  </si>
  <si>
    <t>较上年预算增长%</t>
  </si>
  <si>
    <t>“三公经费”合计</t>
  </si>
  <si>
    <t xml:space="preserve">  因公出国（境）费用</t>
  </si>
  <si>
    <t xml:space="preserve">  公务接待费</t>
  </si>
  <si>
    <t xml:space="preserve">  公务用车运行维护费</t>
  </si>
  <si>
    <t xml:space="preserve">  公务车辆购置费</t>
  </si>
  <si>
    <t>备注：1.按照有关规定，“三公”经费包括因公出国（境）费、公务接待费、公务用车购置及运行费。（1）因公出国（境）费指单位工作人员公务出国（境）的住宿费、差旅费、伙食补助费、杂费、培训费等支出。（2）公务接待费指单位按规定开支的各类公务接待（含外宾接待）支出。（3）公务用车购置及运行费指单位公务用车购置费及租用费、燃料费、维修费、过路过桥费、保险费等支出，公务用车指用于履行公务的机动车辆，包括领导干部专车和执法执勤用车。
      2.2024年湛河区“三公”经费财政拨款预算安排数比上年减少0.64万元，可比口径下降0.17%，主要原因是各预算单位严格落实厉行节约规定，进一步压缩一般性支出。
      3.从2021年1月1日起，区检察院、区法院上划省级管理，2020年财政拨款预算安排数已相应扣除上划单位数据。</t>
  </si>
  <si>
    <t>表八</t>
  </si>
  <si>
    <t>市对湛河区2024年一般公共预算税收返还和转移支付分项目预算表</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</si>
  <si>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</si>
  <si>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</si>
  <si>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</si>
  <si>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</si>
  <si>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</si>
  <si>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</si>
  <si>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</si>
  <si>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</si>
  <si>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</si>
  <si>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</si>
  <si>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</si>
  <si>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</si>
  <si>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</si>
  <si>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</si>
  <si>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</si>
  <si>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</si>
  <si>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</si>
  <si>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</si>
  <si>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巩固脱贫攻坚成果衔接乡村振兴转移支付收入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</si>
  <si>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</si>
  <si>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</si>
  <si>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</si>
  <si>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</si>
  <si>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</si>
  <si>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</si>
  <si>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</si>
  <si>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</si>
  <si>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</si>
  <si>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</si>
  <si>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</si>
  <si>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</si>
  <si>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</si>
  <si>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</si>
  <si>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</si>
  <si>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</si>
  <si>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</si>
  <si>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</si>
  <si>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</si>
  <si>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</si>
  <si>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</si>
  <si>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</si>
  <si>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r>
      <rPr>
        <sz val="11"/>
        <rFont val="宋体"/>
        <charset val="134"/>
        <scheme val="minor"/>
      </rPr>
      <t xml:space="preserve"> </t>
    </r>
    <r>
      <rPr>
        <sz val="11"/>
        <rFont val="宋体"/>
        <charset val="134"/>
      </rPr>
      <t xml:space="preserve">     增值税留抵退税转移支付收入</t>
    </r>
  </si>
  <si>
    <r>
      <rPr>
        <sz val="11"/>
        <rFont val="宋体"/>
        <charset val="134"/>
        <scheme val="minor"/>
      </rPr>
      <t xml:space="preserve"> </t>
    </r>
    <r>
      <rPr>
        <sz val="11"/>
        <rFont val="宋体"/>
        <charset val="134"/>
      </rPr>
      <t xml:space="preserve">     其他退税减税降费转移支付收入</t>
    </r>
  </si>
  <si>
    <r>
      <rPr>
        <sz val="11"/>
        <rFont val="宋体"/>
        <charset val="134"/>
        <scheme val="minor"/>
      </rPr>
      <t xml:space="preserve"> </t>
    </r>
    <r>
      <rPr>
        <sz val="11"/>
        <rFont val="宋体"/>
        <charset val="134"/>
      </rPr>
      <t xml:space="preserve">     补充县区财力转移支付收入</t>
    </r>
  </si>
  <si>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</si>
  <si>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</si>
  <si>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</si>
  <si>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</si>
  <si>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</si>
  <si>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</si>
  <si>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</si>
  <si>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</si>
  <si>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</si>
  <si>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</si>
  <si>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</si>
  <si>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</si>
  <si>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</si>
  <si>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</si>
  <si>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</si>
  <si>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</si>
  <si>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</si>
  <si>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</si>
  <si>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</si>
  <si>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</si>
  <si>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</si>
  <si>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表九</t>
  </si>
  <si>
    <t>市对湛河区2024年一般公共预算税收返还和转移支付分地区预算表</t>
  </si>
  <si>
    <t>地区</t>
  </si>
  <si>
    <t>税收返还</t>
  </si>
  <si>
    <t>一般性转移支付</t>
  </si>
  <si>
    <t>专项转移支付</t>
  </si>
  <si>
    <t xml:space="preserve">  湛河区</t>
  </si>
  <si>
    <t>表十</t>
  </si>
  <si>
    <t>湛河区2024年基本建设支出预算表</t>
  </si>
  <si>
    <t>平顶山市湛河区司法局</t>
  </si>
  <si>
    <t>数智化学习平台</t>
  </si>
  <si>
    <t>首页</t>
  </si>
  <si>
    <t>一、一般公共服务支出</t>
  </si>
  <si>
    <t>学习中心</t>
  </si>
  <si>
    <t>二、公共安全支出</t>
  </si>
  <si>
    <t>三、教育支出</t>
  </si>
  <si>
    <t>四、科学技术支出</t>
  </si>
  <si>
    <t>五、文化体育与传媒支出</t>
  </si>
  <si>
    <t>六、社会保障和就业支出</t>
  </si>
  <si>
    <t>七、卫生健康支出</t>
  </si>
  <si>
    <t>八、农林水支出</t>
  </si>
  <si>
    <t>九、资源勘探信息等支出</t>
  </si>
  <si>
    <t>十、城乡社区支出</t>
  </si>
  <si>
    <t>十一、其他支出</t>
  </si>
  <si>
    <t>基本建设支出合计</t>
  </si>
  <si>
    <t>表十一</t>
  </si>
  <si>
    <t>湛河区2023年一般债务限额余额情况表</t>
  </si>
  <si>
    <t>执行数</t>
  </si>
  <si>
    <t>一、2022年末政府一般债务限额</t>
  </si>
  <si>
    <t>二、2022年末政府一般债务余额实际数</t>
  </si>
  <si>
    <t>三、2023年末政府一般债务限额</t>
  </si>
  <si>
    <t>四、2023年政府一般债务接受转贷额</t>
  </si>
  <si>
    <t>五、2023年政府一般债务还本额</t>
  </si>
  <si>
    <t>六、2023年末政府一般债务余额执行数</t>
  </si>
  <si>
    <t>表十二</t>
  </si>
  <si>
    <t>湛河区2023年地方政府一般债务分地区限额余额情况表</t>
  </si>
  <si>
    <t>地   区</t>
  </si>
  <si>
    <t>2023年限额</t>
  </si>
  <si>
    <t>2023年末余额预计执行数</t>
  </si>
  <si>
    <t xml:space="preserve">         湛河区</t>
  </si>
  <si>
    <t>表十三</t>
  </si>
  <si>
    <t>湛河区2024年政府性基金收支预算总表</t>
  </si>
  <si>
    <t>单位:万元</t>
  </si>
  <si>
    <t>预算科目</t>
  </si>
  <si>
    <t>一、区本级政府性基金收入</t>
  </si>
  <si>
    <t>一、区本级政府性基金支出</t>
  </si>
  <si>
    <t>二、上级补助收入</t>
  </si>
  <si>
    <t>二、上级专项转移支付支出</t>
  </si>
  <si>
    <t>三、下级上解收入</t>
  </si>
  <si>
    <t>三、补助下级支出</t>
  </si>
  <si>
    <t>四、上年结余收入</t>
  </si>
  <si>
    <t>四、年终结余</t>
  </si>
  <si>
    <t>五、调入资金</t>
  </si>
  <si>
    <t>五、地方政府专项债务还本支出</t>
  </si>
  <si>
    <t>六、地方政府专项债务转贷收入</t>
  </si>
  <si>
    <t>六、地方政府专项债务付息支出</t>
  </si>
  <si>
    <t>表十四</t>
  </si>
  <si>
    <t>湛河区2024年政府性基金收入预算表</t>
  </si>
  <si>
    <t>国有土地收益基金收入</t>
  </si>
  <si>
    <t>农业土地开发资金收入</t>
  </si>
  <si>
    <t>国有土地使用权出让收入</t>
  </si>
  <si>
    <t>城市基础设施配套费收入</t>
  </si>
  <si>
    <t>污水处理费收入</t>
  </si>
  <si>
    <t>其他政府性基金收入</t>
  </si>
  <si>
    <t>政府性基金补助收入</t>
  </si>
  <si>
    <t xml:space="preserve">  地方政府专项债务转贷收入</t>
  </si>
  <si>
    <t>表十五</t>
  </si>
  <si>
    <t>湛河区2024年政府性基金支出预算表</t>
  </si>
  <si>
    <t>项  目</t>
  </si>
  <si>
    <t>上年预算数</t>
  </si>
  <si>
    <t>上年执行数</t>
  </si>
  <si>
    <t>为上年预算数的%</t>
  </si>
  <si>
    <t>为上年执行数的%</t>
  </si>
  <si>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</si>
  <si>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</si>
  <si>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</si>
  <si>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</si>
  <si>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</si>
  <si>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</si>
  <si>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</si>
  <si>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</si>
  <si>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</si>
  <si>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</si>
  <si>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</si>
  <si>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</si>
  <si>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</si>
  <si>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</si>
  <si>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</si>
  <si>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</si>
  <si>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</si>
  <si>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</si>
  <si>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</si>
  <si>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</si>
  <si>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</si>
  <si>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</si>
  <si>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</si>
  <si>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</si>
  <si>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</si>
  <si>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</si>
  <si>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</si>
  <si>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</si>
  <si>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</si>
  <si>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</si>
  <si>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</si>
  <si>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</si>
  <si>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</si>
  <si>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</si>
  <si>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</si>
  <si>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</si>
  <si>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</si>
  <si>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</si>
  <si>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</si>
  <si>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</si>
  <si>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</si>
  <si>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</si>
  <si>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</si>
  <si>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</si>
  <si>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</si>
  <si>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</si>
  <si>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</si>
  <si>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</si>
  <si>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</si>
  <si>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</si>
  <si>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农业生产发展支出</t>
  </si>
  <si>
    <t>农村社会事业支出</t>
  </si>
  <si>
    <t>农业农村生态环境支出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</si>
  <si>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</si>
  <si>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</si>
  <si>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</si>
  <si>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</si>
  <si>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</si>
  <si>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</si>
  <si>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</si>
  <si>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</si>
  <si>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</si>
  <si>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</si>
  <si>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</si>
  <si>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</si>
  <si>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</si>
  <si>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</si>
  <si>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</si>
  <si>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</si>
  <si>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</si>
  <si>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</si>
  <si>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</si>
  <si>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</si>
  <si>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</si>
  <si>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</si>
  <si>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</si>
  <si>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</si>
  <si>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</si>
  <si>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</si>
  <si>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</si>
  <si>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</si>
  <si>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</si>
  <si>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</si>
  <si>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</si>
  <si>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</si>
  <si>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</si>
  <si>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</si>
  <si>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</si>
  <si>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</si>
  <si>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</si>
  <si>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</si>
  <si>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</si>
  <si>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</si>
  <si>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</si>
  <si>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</si>
  <si>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</si>
  <si>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</si>
  <si>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</si>
  <si>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</si>
  <si>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</si>
  <si>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</si>
  <si>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</si>
  <si>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</si>
  <si>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</si>
  <si>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</si>
  <si>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</si>
  <si>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</si>
  <si>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</si>
  <si>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</si>
  <si>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</si>
  <si>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</si>
  <si>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</si>
  <si>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</si>
  <si>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</si>
  <si>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</si>
  <si>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</si>
  <si>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</si>
  <si>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</si>
  <si>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</si>
  <si>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</si>
  <si>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</si>
  <si>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</si>
  <si>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</si>
  <si>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</si>
  <si>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</si>
  <si>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</si>
  <si>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</si>
  <si>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</si>
  <si>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</si>
  <si>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</si>
  <si>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</si>
  <si>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</si>
  <si>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</si>
  <si>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</si>
  <si>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</si>
  <si>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</si>
  <si>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</si>
  <si>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</si>
  <si>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</si>
  <si>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</si>
  <si>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</si>
  <si>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</si>
  <si>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</si>
  <si>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</si>
  <si>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</si>
  <si>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</si>
  <si>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</si>
  <si>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</si>
  <si>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</si>
  <si>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</si>
  <si>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</si>
  <si>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</si>
  <si>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</si>
  <si>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</si>
  <si>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</si>
  <si>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</si>
  <si>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用于巩固脱贫攻坚成果衔接乡村振兴的彩票公益金支出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</si>
  <si>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</si>
  <si>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</si>
  <si>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</si>
  <si>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</si>
  <si>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</si>
  <si>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</si>
  <si>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</si>
  <si>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</si>
  <si>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</si>
  <si>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</si>
  <si>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</si>
  <si>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</si>
  <si>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</si>
  <si>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</si>
  <si>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</si>
  <si>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</si>
  <si>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</si>
  <si>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</si>
  <si>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</si>
  <si>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</si>
  <si>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</si>
  <si>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</si>
  <si>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</si>
  <si>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</si>
  <si>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</si>
  <si>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</si>
  <si>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</si>
  <si>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</si>
  <si>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</si>
  <si>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</si>
  <si>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</si>
  <si>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</si>
  <si>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</si>
  <si>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</si>
  <si>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</si>
  <si>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</si>
  <si>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</si>
  <si>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</si>
  <si>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</si>
  <si>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</si>
  <si>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</si>
  <si>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</si>
  <si>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</si>
  <si>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</si>
  <si>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</si>
  <si>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</si>
  <si>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</si>
  <si>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</si>
  <si>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</si>
  <si>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</si>
  <si>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</si>
  <si>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</si>
  <si>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</si>
  <si>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</si>
  <si>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</si>
  <si>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</si>
  <si>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支出合计</t>
  </si>
  <si>
    <t xml:space="preserve">  转移性支出</t>
  </si>
  <si>
    <t xml:space="preserve">    政府性基金补助支出</t>
  </si>
  <si>
    <t xml:space="preserve">    政府性基金上解支出</t>
  </si>
  <si>
    <t xml:space="preserve">    调出资金</t>
  </si>
  <si>
    <t xml:space="preserve">    年终结余（转）</t>
  </si>
  <si>
    <t xml:space="preserve">  债务支出</t>
  </si>
  <si>
    <t xml:space="preserve">    地方政府专项债务还本支出</t>
  </si>
  <si>
    <t xml:space="preserve">    地方政府专项债务转贷支出</t>
  </si>
  <si>
    <t>表十六</t>
  </si>
  <si>
    <t>2024年政府性基金预算支出资金来源表</t>
  </si>
  <si>
    <t>当年预算收入安排</t>
  </si>
  <si>
    <t>转移支付收入安排</t>
  </si>
  <si>
    <t>上年结余</t>
  </si>
  <si>
    <t>政府债务资金</t>
  </si>
  <si>
    <t>其他资金</t>
  </si>
  <si>
    <t xml:space="preserve">   国家电影事业发展专项资金安排的支出</t>
  </si>
  <si>
    <t xml:space="preserve">   旅游发展基金支出</t>
  </si>
  <si>
    <t xml:space="preserve">   国家电影事业发展专项资金对应专项债务收入安排的支出</t>
  </si>
  <si>
    <t xml:space="preserve">    污水处理费安排的支出</t>
  </si>
  <si>
    <t xml:space="preserve">    大中型水库库区基金对应专项债务收入安排的支出</t>
  </si>
  <si>
    <t xml:space="preserve">    国家重大水利工程建设基金对应专项债务收入安排的支出</t>
  </si>
  <si>
    <t>十、债务还本支出</t>
  </si>
  <si>
    <t>十一、债务发行费用支出</t>
  </si>
  <si>
    <t>十二、抗疫特别国债安排的支出</t>
  </si>
  <si>
    <t>表十七</t>
  </si>
  <si>
    <t>市对湛河区2024年政府性基金转移支付分项目预算表</t>
  </si>
  <si>
    <t>湛河区</t>
  </si>
  <si>
    <t>0</t>
  </si>
  <si>
    <t>九、其他支出</t>
  </si>
  <si>
    <t>表十八</t>
  </si>
  <si>
    <t>市对湛河区2024年政府性基金转移支付分地区预算表</t>
  </si>
  <si>
    <t>表十九</t>
  </si>
  <si>
    <t>湛河区2023年政府专项债务限额余额情况表</t>
  </si>
  <si>
    <t>一、2022年末政府专项债务限额</t>
  </si>
  <si>
    <t>二、2022年末政府专项债务余额实际数</t>
  </si>
  <si>
    <t>三、2023年末政府专项债务限额</t>
  </si>
  <si>
    <t>四、2023年政府专项债务接受转贷额</t>
  </si>
  <si>
    <t>五、2023年政府专项债务还本额</t>
  </si>
  <si>
    <t>六、2023年末政府专项债务余额执行数</t>
  </si>
  <si>
    <t xml:space="preserve">                                                                   </t>
  </si>
  <si>
    <t xml:space="preserve">               </t>
  </si>
  <si>
    <t>表二十</t>
  </si>
  <si>
    <t>湛河区2023年政府专项债务分地区限额余额情况表</t>
  </si>
  <si>
    <t xml:space="preserve">        湛河区</t>
  </si>
  <si>
    <t>表二十一</t>
  </si>
  <si>
    <t>湛河区2024年国有资本经营收支预算总表</t>
  </si>
  <si>
    <t>利润收入</t>
  </si>
  <si>
    <t>解决历史遗留问题及改革成本支出</t>
  </si>
  <si>
    <t>石油石化企业利润收入</t>
  </si>
  <si>
    <t>“三供一业”移交补助支出</t>
  </si>
  <si>
    <t>钢铁企业利润收入</t>
  </si>
  <si>
    <t>国有企业办职教幼教补助支出</t>
  </si>
  <si>
    <t>运输企业利润收入</t>
  </si>
  <si>
    <t>国有企业办公共服务机构移交补助支出</t>
  </si>
  <si>
    <t>投资服务企业利润收入</t>
  </si>
  <si>
    <t>国有企业退休人员社会化管理补助支出</t>
  </si>
  <si>
    <t>贸易企业利润收入</t>
  </si>
  <si>
    <t>国有企业改革成本支出</t>
  </si>
  <si>
    <t>建筑施工企业利润收入</t>
  </si>
  <si>
    <t>国有企业资本金注入</t>
  </si>
  <si>
    <t>房地产企业利润收入</t>
  </si>
  <si>
    <t>国有经济结构调整支出</t>
  </si>
  <si>
    <t>对外合作企业利润收入</t>
  </si>
  <si>
    <t>公益性设施投资支出</t>
  </si>
  <si>
    <t>医药企业利润收入</t>
  </si>
  <si>
    <t>前瞻性战略性产业发展支出</t>
  </si>
  <si>
    <t>农林牧渔企业利润收入</t>
  </si>
  <si>
    <t>生态环境保护支出</t>
  </si>
  <si>
    <t>地质勘查企业利润收入</t>
  </si>
  <si>
    <t>支持科技进步支出</t>
  </si>
  <si>
    <t>教育文化广播企业利润收入</t>
  </si>
  <si>
    <t>保障国家经济安全支出</t>
  </si>
  <si>
    <t>科学研究企业利润收入</t>
  </si>
  <si>
    <t>其他国有企业资本金注入</t>
  </si>
  <si>
    <t>机关社团所属企业利润收入</t>
  </si>
  <si>
    <t>其他国有资本经营预算支出</t>
  </si>
  <si>
    <t>其他国有资本经营预算企业利润收入</t>
  </si>
  <si>
    <t>股利、股息收入</t>
  </si>
  <si>
    <t>国有控股公司股利、股息收入</t>
  </si>
  <si>
    <t>国有参股公司股利、股息收入</t>
  </si>
  <si>
    <t>其他国有资本经营预算企业股利、股息收入</t>
  </si>
  <si>
    <t>产权转让收入</t>
  </si>
  <si>
    <t>其他国有资本经营预算企业产权转让收入</t>
  </si>
  <si>
    <t>本年收入合计</t>
  </si>
  <si>
    <t>本年支出合计</t>
  </si>
  <si>
    <t>上级专项转移支付收入</t>
  </si>
  <si>
    <t>调出资金</t>
  </si>
  <si>
    <t>上年结转收入</t>
  </si>
  <si>
    <t>表二十二</t>
  </si>
  <si>
    <t>湛河区2024年国有资本经营收入预算表</t>
  </si>
  <si>
    <t>表二十三</t>
  </si>
  <si>
    <t>湛河区2024年国有资本经营支出预算表</t>
  </si>
  <si>
    <t>表二十四</t>
  </si>
  <si>
    <t>湛河区2024年本级国有资本经营支出预算表</t>
  </si>
  <si>
    <t>表二十五</t>
  </si>
  <si>
    <t>市对湛河区2024年国有资本经营预算转移支付预算表(分项目)</t>
  </si>
  <si>
    <t>一、解决历史遗留问题及改革成本</t>
  </si>
  <si>
    <t>二、国有企业资本金注入</t>
  </si>
  <si>
    <t>三、其他国有资本经营预算支出</t>
  </si>
  <si>
    <t>表二十六</t>
  </si>
  <si>
    <t>市对湛河区2024年国有资本经营预算转移支付（分地区）</t>
  </si>
  <si>
    <t>表二十七</t>
  </si>
  <si>
    <t>2024年社会保险基金收支预算总表</t>
  </si>
  <si>
    <t>单位：元</t>
  </si>
  <si>
    <t>企业职工基本养老保险基金收入</t>
  </si>
  <si>
    <t>企业职工基本养老保险基金支出</t>
  </si>
  <si>
    <t xml:space="preserve">  保险费收入</t>
  </si>
  <si>
    <t xml:space="preserve"> 基本养老金</t>
  </si>
  <si>
    <t xml:space="preserve">  财政补贴收入</t>
  </si>
  <si>
    <t xml:space="preserve"> 医疗补助金</t>
  </si>
  <si>
    <t xml:space="preserve">  利息收入</t>
  </si>
  <si>
    <t xml:space="preserve"> 丧葬抚恤补助</t>
  </si>
  <si>
    <t xml:space="preserve">  委托投资收益</t>
  </si>
  <si>
    <t xml:space="preserve"> 其他支出</t>
  </si>
  <si>
    <t xml:space="preserve">  其他收入</t>
  </si>
  <si>
    <t>城乡居民基本养老保险基金收入</t>
  </si>
  <si>
    <t>城乡居民基本养老保险基金支出</t>
  </si>
  <si>
    <t xml:space="preserve"> 基础养老金支出</t>
  </si>
  <si>
    <t xml:space="preserve"> 个人账户养老金支出</t>
  </si>
  <si>
    <t xml:space="preserve"> 丧葬抚恤补助支出</t>
  </si>
  <si>
    <t xml:space="preserve"> 转移支出</t>
  </si>
  <si>
    <t xml:space="preserve">  转移收入</t>
  </si>
  <si>
    <t>机关事业单位基本养老保险基金收入</t>
  </si>
  <si>
    <t>机关事业单位基本养老保险基金支出</t>
  </si>
  <si>
    <t xml:space="preserve"> 基本养老金支出</t>
  </si>
  <si>
    <t xml:space="preserve">  财政补助收入</t>
  </si>
  <si>
    <t>城镇职工基本医疗保险（含生育保险）基金收入</t>
  </si>
  <si>
    <t>城镇职工基本医疗保险（含生育保险）基金支出</t>
  </si>
  <si>
    <t xml:space="preserve"> 统筹基金支出</t>
  </si>
  <si>
    <t xml:space="preserve"> 个人账户基金支出</t>
  </si>
  <si>
    <t>城乡居民基本医疗保险基金收入</t>
  </si>
  <si>
    <t>城乡居民基本医疗保险基金支出</t>
  </si>
  <si>
    <t xml:space="preserve">  基本医疗保险费收入</t>
  </si>
  <si>
    <t xml:space="preserve"> 基本医疗保险待遇支出</t>
  </si>
  <si>
    <t xml:space="preserve"> 大病保险支出</t>
  </si>
  <si>
    <t>工伤保险基金收入</t>
  </si>
  <si>
    <t>工伤保险基金支出</t>
  </si>
  <si>
    <t xml:space="preserve">  工伤保险待遇支出</t>
  </si>
  <si>
    <t>　劳动能力鉴定支出</t>
  </si>
  <si>
    <t xml:space="preserve">  工伤预防费用支出</t>
  </si>
  <si>
    <t xml:space="preserve">  工伤保险基金其他支出</t>
  </si>
  <si>
    <t xml:space="preserve">  下级上解收入</t>
  </si>
  <si>
    <t xml:space="preserve">  上解上级支出</t>
  </si>
  <si>
    <t>失业保险基金收入</t>
  </si>
  <si>
    <t>失业保险基金支出</t>
  </si>
  <si>
    <t xml:space="preserve">  失业保险金支出</t>
  </si>
  <si>
    <t xml:space="preserve">  医疗保险费支出</t>
  </si>
  <si>
    <t xml:space="preserve">  丧葬抚恤补助支出</t>
  </si>
  <si>
    <t xml:space="preserve">  职业培训和职业介绍补贴支出</t>
  </si>
  <si>
    <t xml:space="preserve">  稳定岗位补贴支出</t>
  </si>
  <si>
    <t xml:space="preserve"> 上级补助收入</t>
  </si>
  <si>
    <t xml:space="preserve">  技能提升补贴支出</t>
  </si>
  <si>
    <t xml:space="preserve">  其他费用支出</t>
  </si>
  <si>
    <t>其他支出—失业补助金支出</t>
  </si>
  <si>
    <t>年终结余</t>
  </si>
  <si>
    <t>表二十八</t>
  </si>
  <si>
    <t>2024年社会保险基金收入预算表</t>
  </si>
  <si>
    <t>表二十九</t>
  </si>
  <si>
    <t>2024年社会保险基金支出预算表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</si>
</sst>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1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 numFmtId="177" formatCode="\$#.00"/>
    <numFmt numFmtId="178" formatCode="\$#,##0.00;\(\$#,##0.00\)"/>
    <numFmt numFmtId="179" formatCode="%#.00"/>
    <numFmt numFmtId="180" formatCode="#,##0;\-#,##0;&quot;-&quot;"/>
    <numFmt numFmtId="181" formatCode="_-&quot;$&quot;* #,##0_-;\-&quot;$&quot;* #,##0_-;_-&quot;$&quot;* &quot;-&quot;_-;_-@_-"/>
    <numFmt numFmtId="182" formatCode="#,##0;\(#,##0\)"/>
    <numFmt numFmtId="183" formatCode="\$#,##0;\(\$#,##0\)"/>
    <numFmt numFmtId="184" formatCode="0.00_ "/>
    <numFmt numFmtId="185" formatCode="0_ "/>
    <numFmt numFmtId="186" formatCode="#,##0_ "/>
    <numFmt numFmtId="187" formatCode="#0"/>
    <numFmt numFmtId="188" formatCode="0.0%"/>
    <numFmt numFmtId="189" formatCode="0.0_ "/>
  </numFmts>
  <fonts count="98">
    <font>
      <sz val="12"/>
      <name val="宋体"/>
      <charset val="134"/>
    </font>
    <font>
      <sz val="11"/>
      <color theme="1"/>
      <name val="宋体"/>
      <charset val="134"/>
      <scheme val="minor"/>
    </font>
    <font>
      <sz val="10"/>
      <name val="宋体"/>
      <charset val="134"/>
    </font>
    <font>
      <sz val="20"/>
      <name val="方正大标宋简体"/>
      <charset val="134"/>
    </font>
    <font>
      <b/>
      <sz val="12"/>
      <name val="宋体"/>
      <charset val="134"/>
    </font>
    <font>
      <sz val="20"/>
      <name val="宋体"/>
      <charset val="134"/>
    </font>
    <font>
      <b/>
      <sz val="10.5"/>
      <name val="宋体"/>
      <charset val="134"/>
    </font>
    <font>
      <sz val="10.5"/>
      <name val="宋体"/>
      <charset val="134"/>
    </font>
    <font>
      <b/>
      <sz val="18"/>
      <name val="宋体"/>
      <charset val="134"/>
    </font>
    <font>
      <sz val="12"/>
      <name val="宋体"/>
      <charset val="134"/>
      <scheme val="minor"/>
    </font>
    <font>
      <sz val="11"/>
      <name val="宋体"/>
      <charset val="134"/>
      <scheme val="minor"/>
    </font>
    <font>
      <b/>
      <sz val="12"/>
      <name val="宋体"/>
      <charset val="134"/>
      <scheme val="minor"/>
    </font>
    <font>
      <b/>
      <sz val="11"/>
      <name val="宋体"/>
      <charset val="134"/>
      <scheme val="minor"/>
    </font>
    <font>
      <sz val="13.5"/>
      <color rgb="FFFFFFFF"/>
      <name val="宋体"/>
      <charset val="134"/>
    </font>
    <font>
      <sz val="9"/>
      <color rgb="FFFFFFFF"/>
      <name val="宋体"/>
      <charset val="134"/>
    </font>
    <font>
      <sz val="12"/>
      <color rgb="FFFFFFFF"/>
      <name val="Segoe UI"/>
      <charset val="134"/>
    </font>
    <font>
      <sz val="18"/>
      <name val="宋体"/>
      <charset val="134"/>
    </font>
    <font>
      <sz val="11"/>
      <name val="宋体"/>
      <charset val="134"/>
    </font>
    <font>
      <b/>
      <sz val="12"/>
      <color indexed="8"/>
      <name val="宋体"/>
      <charset val="1"/>
      <scheme val="minor"/>
    </font>
    <font>
      <sz val="12"/>
      <color indexed="8"/>
      <name val="宋体"/>
      <charset val="1"/>
      <scheme val="minor"/>
    </font>
    <font>
      <b/>
      <sz val="12"/>
      <name val="SimSun"/>
      <charset val="134"/>
    </font>
    <font>
      <sz val="12"/>
      <name val="SimSun"/>
      <charset val="134"/>
    </font>
    <font>
      <sz val="11"/>
      <name val="宋体"/>
      <charset val="134"/>
      <scheme val="major"/>
    </font>
    <font>
      <sz val="22"/>
      <name val="宋体"/>
      <charset val="134"/>
      <scheme val="major"/>
    </font>
    <font>
      <sz val="12"/>
      <name val="宋体"/>
      <charset val="134"/>
      <scheme val="major"/>
    </font>
    <font>
      <sz val="20"/>
      <name val="宋体"/>
      <charset val="134"/>
      <scheme val="minor"/>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20"/>
      <name val="宋体"/>
      <charset val="134"/>
    </font>
    <font>
      <sz val="1"/>
      <color indexed="16"/>
      <name val="Courier"/>
      <charset val="134"/>
    </font>
    <font>
      <sz val="11"/>
      <color indexed="9"/>
      <name val="宋体"/>
      <charset val="134"/>
    </font>
    <font>
      <sz val="1"/>
      <color indexed="8"/>
      <name val="Courier"/>
      <charset val="134"/>
    </font>
    <font>
      <sz val="11"/>
      <color indexed="8"/>
      <name val="宋体"/>
      <charset val="134"/>
    </font>
    <font>
      <sz val="12"/>
      <color indexed="9"/>
      <name val="宋体"/>
      <charset val="134"/>
    </font>
    <font>
      <sz val="11"/>
      <color indexed="20"/>
      <name val="宋体"/>
      <charset val="134"/>
    </font>
    <font>
      <b/>
      <sz val="13"/>
      <color indexed="56"/>
      <name val="宋体"/>
      <charset val="134"/>
    </font>
    <font>
      <sz val="12"/>
      <color indexed="8"/>
      <name val="宋体"/>
      <charset val="134"/>
    </font>
    <font>
      <sz val="1"/>
      <color indexed="0"/>
      <name val="Courier"/>
      <charset val="134"/>
    </font>
    <font>
      <sz val="12"/>
      <name val="Times New Roman"/>
      <charset val="134"/>
    </font>
    <font>
      <sz val="12"/>
      <color indexed="16"/>
      <name val="宋体"/>
      <charset val="134"/>
    </font>
    <font>
      <sz val="1"/>
      <color indexed="18"/>
      <name val="Courier"/>
      <charset val="134"/>
    </font>
    <font>
      <b/>
      <sz val="15"/>
      <color indexed="56"/>
      <name val="宋体"/>
      <charset val="134"/>
    </font>
    <font>
      <b/>
      <sz val="18"/>
      <color indexed="56"/>
      <name val="宋体"/>
      <charset val="134"/>
    </font>
    <font>
      <sz val="11"/>
      <color indexed="20"/>
      <name val="微软雅黑"/>
      <charset val="134"/>
    </font>
    <font>
      <b/>
      <sz val="15"/>
      <color indexed="62"/>
      <name val="宋体"/>
      <charset val="134"/>
    </font>
    <font>
      <sz val="10.5"/>
      <color indexed="20"/>
      <name val="宋体"/>
      <charset val="134"/>
    </font>
    <font>
      <sz val="9"/>
      <color indexed="20"/>
      <name val="微软雅黑"/>
      <charset val="134"/>
    </font>
    <font>
      <sz val="11"/>
      <color indexed="42"/>
      <name val="宋体"/>
      <charset val="134"/>
    </font>
    <font>
      <sz val="12"/>
      <color indexed="20"/>
      <name val="楷体_GB2312"/>
      <charset val="134"/>
    </font>
    <font>
      <sz val="11"/>
      <color indexed="52"/>
      <name val="宋体"/>
      <charset val="134"/>
    </font>
    <font>
      <sz val="10"/>
      <color indexed="8"/>
      <name val="Arial"/>
      <charset val="134"/>
    </font>
    <font>
      <sz val="11"/>
      <color indexed="17"/>
      <name val="宋体"/>
      <charset val="134"/>
    </font>
    <font>
      <b/>
      <sz val="18"/>
      <color indexed="62"/>
      <name val="宋体"/>
      <charset val="134"/>
    </font>
    <font>
      <sz val="10"/>
      <name val="Arial"/>
      <charset val="134"/>
    </font>
    <font>
      <b/>
      <sz val="11"/>
      <color indexed="56"/>
      <name val="宋体"/>
      <charset val="134"/>
    </font>
    <font>
      <sz val="10"/>
      <name val="Tahoma"/>
      <charset val="134"/>
    </font>
    <font>
      <sz val="10"/>
      <name val="Helv"/>
      <charset val="134"/>
    </font>
    <font>
      <b/>
      <sz val="11"/>
      <color indexed="62"/>
      <name val="宋体"/>
      <charset val="134"/>
    </font>
    <font>
      <b/>
      <sz val="12"/>
      <name val="Arial"/>
      <charset val="134"/>
    </font>
    <font>
      <sz val="11"/>
      <color indexed="16"/>
      <name val="宋体"/>
      <charset val="134"/>
    </font>
    <font>
      <sz val="11"/>
      <color indexed="62"/>
      <name val="宋体"/>
      <charset val="134"/>
    </font>
    <font>
      <sz val="7"/>
      <name val="Small Fonts"/>
      <charset val="134"/>
    </font>
    <font>
      <sz val="10"/>
      <name val="Times New Roman"/>
      <charset val="134"/>
    </font>
    <font>
      <i/>
      <sz val="11"/>
      <color indexed="23"/>
      <name val="宋体"/>
      <charset val="134"/>
    </font>
    <font>
      <b/>
      <i/>
      <sz val="16"/>
      <name val="Helv"/>
      <charset val="134"/>
    </font>
    <font>
      <sz val="8"/>
      <name val="Arial"/>
      <charset val="134"/>
    </font>
    <font>
      <sz val="11"/>
      <color indexed="10"/>
      <name val="宋体"/>
      <charset val="134"/>
    </font>
    <font>
      <b/>
      <sz val="18"/>
      <name val="Arial"/>
      <charset val="134"/>
    </font>
    <font>
      <b/>
      <sz val="11"/>
      <color indexed="63"/>
      <name val="宋体"/>
      <charset val="134"/>
    </font>
    <font>
      <sz val="12"/>
      <name val="Arial"/>
      <charset val="134"/>
    </font>
    <font>
      <b/>
      <sz val="10"/>
      <name val="Tahoma"/>
      <charset val="134"/>
    </font>
    <font>
      <b/>
      <sz val="11"/>
      <color indexed="52"/>
      <name val="宋体"/>
      <charset val="134"/>
    </font>
    <font>
      <b/>
      <sz val="11"/>
      <color indexed="42"/>
      <name val="宋体"/>
      <charset val="134"/>
    </font>
    <font>
      <b/>
      <sz val="13"/>
      <color indexed="62"/>
      <name val="宋体"/>
      <charset val="134"/>
    </font>
    <font>
      <sz val="11"/>
      <color indexed="60"/>
      <name val="宋体"/>
      <charset val="134"/>
    </font>
    <font>
      <sz val="12"/>
      <name val="Helv"/>
      <charset val="134"/>
    </font>
    <font>
      <sz val="11"/>
      <color indexed="8"/>
      <name val="Calibri"/>
      <charset val="134"/>
    </font>
    <font>
      <sz val="8"/>
      <name val="Times New Roman"/>
      <charset val="134"/>
    </font>
    <font>
      <sz val="9"/>
      <name val="宋体"/>
      <charset val="134"/>
    </font>
    <font>
      <b/>
      <sz val="9"/>
      <name val="宋体"/>
      <charset val="134"/>
    </font>
  </fonts>
  <fills count="5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30"/>
        <bgColor indexed="64"/>
      </patternFill>
    </fill>
    <fill>
      <patternFill patternType="solid">
        <fgColor indexed="42"/>
        <bgColor indexed="64"/>
      </patternFill>
    </fill>
    <fill>
      <patternFill patternType="solid">
        <fgColor indexed="49"/>
        <bgColor indexed="64"/>
      </patternFill>
    </fill>
    <fill>
      <patternFill patternType="solid">
        <fgColor indexed="52"/>
        <bgColor indexed="64"/>
      </patternFill>
    </fill>
    <fill>
      <patternFill patternType="solid">
        <fgColor indexed="44"/>
        <bgColor indexed="64"/>
      </patternFill>
    </fill>
    <fill>
      <patternFill patternType="solid">
        <fgColor indexed="22"/>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31"/>
        <bgColor indexed="64"/>
      </patternFill>
    </fill>
    <fill>
      <patternFill patternType="solid">
        <fgColor indexed="9"/>
        <bgColor indexed="64"/>
      </patternFill>
    </fill>
    <fill>
      <patternFill patternType="solid">
        <fgColor indexed="27"/>
        <bgColor indexed="64"/>
      </patternFill>
    </fill>
    <fill>
      <patternFill patternType="solid">
        <fgColor indexed="54"/>
        <bgColor indexed="64"/>
      </patternFill>
    </fill>
    <fill>
      <patternFill patternType="solid">
        <fgColor indexed="47"/>
        <bgColor indexed="64"/>
      </patternFill>
    </fill>
    <fill>
      <patternFill patternType="solid">
        <fgColor indexed="55"/>
        <bgColor indexed="64"/>
      </patternFill>
    </fill>
    <fill>
      <patternFill patternType="solid">
        <fgColor indexed="26"/>
        <bgColor indexed="64"/>
      </patternFill>
    </fill>
    <fill>
      <patternFill patternType="solid">
        <fgColor indexed="51"/>
        <bgColor indexed="64"/>
      </patternFill>
    </fill>
    <fill>
      <patternFill patternType="solid">
        <fgColor indexed="43"/>
        <bgColor indexed="64"/>
      </patternFill>
    </fill>
    <fill>
      <patternFill patternType="solid">
        <fgColor indexed="36"/>
        <bgColor indexed="64"/>
      </patternFill>
    </fill>
    <fill>
      <patternFill patternType="solid">
        <fgColor indexed="25"/>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22"/>
      </bottom>
      <diagonal/>
    </border>
    <border>
      <left/>
      <right/>
      <top/>
      <bottom style="thick">
        <color indexed="62"/>
      </bottom>
      <diagonal/>
    </border>
    <border>
      <left/>
      <right/>
      <top/>
      <bottom style="thick">
        <color indexed="49"/>
      </bottom>
      <diagonal/>
    </border>
    <border>
      <left/>
      <right/>
      <top/>
      <bottom style="thick">
        <color indexed="54"/>
      </bottom>
      <diagonal/>
    </border>
    <border>
      <left/>
      <right/>
      <top/>
      <bottom style="double">
        <color indexed="52"/>
      </bottom>
      <diagonal/>
    </border>
    <border>
      <left/>
      <right/>
      <top/>
      <bottom style="medium">
        <color indexed="30"/>
      </bottom>
      <diagonal/>
    </border>
    <border>
      <left/>
      <right style="thin">
        <color indexed="54"/>
      </right>
      <top/>
      <bottom style="thin">
        <color indexed="54"/>
      </bottom>
      <diagonal/>
    </border>
    <border>
      <left style="thin">
        <color indexed="22"/>
      </left>
      <right style="thin">
        <color indexed="22"/>
      </right>
      <top style="thin">
        <color indexed="22"/>
      </top>
      <bottom style="thin">
        <color indexed="22"/>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auto="1"/>
      </top>
      <bottom style="double">
        <color auto="1"/>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bottom style="medium">
        <color indexed="49"/>
      </bottom>
      <diagonal/>
    </border>
    <border>
      <left/>
      <right/>
      <top/>
      <bottom style="thick">
        <color indexed="44"/>
      </bottom>
      <diagonal/>
    </border>
    <border>
      <left/>
      <right/>
      <top/>
      <bottom style="medium">
        <color indexed="22"/>
      </bottom>
      <diagonal/>
    </border>
  </borders>
  <cellStyleXfs count="172">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 fillId="4" borderId="10"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1" applyNumberFormat="0" applyFill="0" applyAlignment="0" applyProtection="0">
      <alignment vertical="center"/>
    </xf>
    <xf numFmtId="0" fontId="33" fillId="0" borderId="11" applyNumberFormat="0" applyFill="0" applyAlignment="0" applyProtection="0">
      <alignment vertical="center"/>
    </xf>
    <xf numFmtId="0" fontId="34" fillId="0" borderId="12" applyNumberFormat="0" applyFill="0" applyAlignment="0" applyProtection="0">
      <alignment vertical="center"/>
    </xf>
    <xf numFmtId="0" fontId="34" fillId="0" borderId="0" applyNumberFormat="0" applyFill="0" applyBorder="0" applyAlignment="0" applyProtection="0">
      <alignment vertical="center"/>
    </xf>
    <xf numFmtId="0" fontId="35" fillId="5" borderId="13" applyNumberFormat="0" applyAlignment="0" applyProtection="0">
      <alignment vertical="center"/>
    </xf>
    <xf numFmtId="0" fontId="36" fillId="6" borderId="14" applyNumberFormat="0" applyAlignment="0" applyProtection="0">
      <alignment vertical="center"/>
    </xf>
    <xf numFmtId="0" fontId="37" fillId="6" borderId="13" applyNumberFormat="0" applyAlignment="0" applyProtection="0">
      <alignment vertical="center"/>
    </xf>
    <xf numFmtId="0" fontId="38" fillId="7" borderId="15" applyNumberFormat="0" applyAlignment="0" applyProtection="0">
      <alignment vertical="center"/>
    </xf>
    <xf numFmtId="0" fontId="39" fillId="0" borderId="16" applyNumberFormat="0" applyFill="0" applyAlignment="0" applyProtection="0">
      <alignment vertical="center"/>
    </xf>
    <xf numFmtId="0" fontId="40" fillId="0" borderId="17"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46" fillId="35" borderId="0" applyNumberFormat="0" applyBorder="0" applyAlignment="0" applyProtection="0">
      <alignment vertical="center"/>
    </xf>
    <xf numFmtId="176" fontId="47" fillId="0" borderId="0">
      <protection locked="0"/>
    </xf>
    <xf numFmtId="0" fontId="48" fillId="36" borderId="0" applyNumberFormat="0" applyBorder="0" applyAlignment="0" applyProtection="0">
      <alignment vertical="center"/>
    </xf>
    <xf numFmtId="177" fontId="49" fillId="0" borderId="0">
      <protection locked="0"/>
    </xf>
    <xf numFmtId="0" fontId="50" fillId="37" borderId="0" applyNumberFormat="0" applyBorder="0" applyAlignment="0" applyProtection="0">
      <alignment vertical="center"/>
    </xf>
    <xf numFmtId="0" fontId="51" fillId="38" borderId="0" applyNumberFormat="0" applyBorder="0" applyAlignment="0" applyProtection="0"/>
    <xf numFmtId="176" fontId="49" fillId="0" borderId="0">
      <protection locked="0"/>
    </xf>
    <xf numFmtId="0" fontId="52" fillId="35" borderId="0" applyNumberFormat="0" applyBorder="0" applyAlignment="0" applyProtection="0">
      <alignment vertical="center"/>
    </xf>
    <xf numFmtId="0" fontId="51" fillId="39" borderId="0" applyNumberFormat="0" applyBorder="0" applyAlignment="0" applyProtection="0"/>
    <xf numFmtId="0" fontId="50" fillId="40" borderId="0" applyNumberFormat="0" applyBorder="0" applyAlignment="0" applyProtection="0">
      <alignment vertical="center"/>
    </xf>
    <xf numFmtId="0" fontId="53" fillId="0" borderId="18" applyNumberFormat="0" applyFill="0" applyAlignment="0" applyProtection="0">
      <alignment vertical="center"/>
    </xf>
    <xf numFmtId="0" fontId="54" fillId="41" borderId="0" applyNumberFormat="0" applyBorder="0" applyAlignment="0" applyProtection="0"/>
    <xf numFmtId="0" fontId="50" fillId="42" borderId="0" applyNumberFormat="0" applyBorder="0" applyAlignment="0" applyProtection="0">
      <alignment vertical="center"/>
    </xf>
    <xf numFmtId="0" fontId="50" fillId="43" borderId="0" applyNumberFormat="0" applyBorder="0" applyAlignment="0" applyProtection="0">
      <alignment vertical="center"/>
    </xf>
    <xf numFmtId="0" fontId="52" fillId="43" borderId="0" applyNumberFormat="0" applyBorder="0" applyAlignment="0" applyProtection="0">
      <alignment vertical="center"/>
    </xf>
    <xf numFmtId="0" fontId="50" fillId="44" borderId="0" applyNumberFormat="0" applyBorder="0" applyAlignment="0" applyProtection="0">
      <alignment vertical="center"/>
    </xf>
    <xf numFmtId="0" fontId="48" fillId="42" borderId="0" applyNumberFormat="0" applyBorder="0" applyAlignment="0" applyProtection="0">
      <alignment vertical="center"/>
    </xf>
    <xf numFmtId="0" fontId="50" fillId="45" borderId="0" applyNumberFormat="0" applyBorder="0" applyAlignment="0" applyProtection="0">
      <alignment vertical="center"/>
    </xf>
    <xf numFmtId="0" fontId="50" fillId="46" borderId="0" applyNumberFormat="0" applyBorder="0" applyAlignment="0" applyProtection="0">
      <alignment vertical="center"/>
    </xf>
    <xf numFmtId="176" fontId="55" fillId="0" borderId="0">
      <protection locked="0"/>
    </xf>
    <xf numFmtId="0" fontId="51" fillId="40" borderId="0" applyNumberFormat="0" applyBorder="0" applyAlignment="0" applyProtection="0"/>
    <xf numFmtId="0" fontId="50" fillId="47" borderId="0" applyNumberFormat="0" applyBorder="0" applyAlignment="0" applyProtection="0">
      <alignment vertical="center"/>
    </xf>
    <xf numFmtId="9" fontId="0" fillId="0" borderId="0" applyFont="0" applyFill="0" applyBorder="0" applyAlignment="0" applyProtection="0">
      <alignment vertical="center"/>
    </xf>
    <xf numFmtId="0" fontId="50" fillId="35" borderId="0" applyNumberFormat="0" applyBorder="0" applyAlignment="0" applyProtection="0">
      <alignment vertical="center"/>
    </xf>
    <xf numFmtId="0" fontId="56" fillId="0" borderId="0"/>
    <xf numFmtId="0" fontId="51" fillId="48" borderId="0" applyNumberFormat="0" applyBorder="0" applyAlignment="0" applyProtection="0"/>
    <xf numFmtId="0" fontId="57" fillId="35" borderId="0" applyNumberFormat="0" applyBorder="0" applyAlignment="0" applyProtection="0"/>
    <xf numFmtId="0" fontId="50" fillId="41" borderId="0" applyNumberFormat="0" applyBorder="0" applyAlignment="0" applyProtection="0">
      <alignment vertical="center"/>
    </xf>
    <xf numFmtId="0" fontId="50" fillId="49" borderId="0" applyNumberFormat="0" applyBorder="0" applyAlignment="0" applyProtection="0">
      <alignment vertical="center"/>
    </xf>
    <xf numFmtId="0" fontId="51" fillId="50" borderId="0" applyNumberFormat="0" applyBorder="0" applyAlignment="0" applyProtection="0"/>
    <xf numFmtId="176" fontId="58" fillId="0" borderId="0">
      <protection locked="0"/>
    </xf>
    <xf numFmtId="0" fontId="59" fillId="0" borderId="19" applyNumberFormat="0" applyFill="0" applyAlignment="0" applyProtection="0">
      <alignment vertical="center"/>
    </xf>
    <xf numFmtId="0" fontId="50" fillId="51" borderId="0" applyNumberFormat="0" applyBorder="0" applyAlignment="0" applyProtection="0">
      <alignment vertical="center"/>
    </xf>
    <xf numFmtId="0" fontId="60" fillId="0" borderId="0" applyNumberFormat="0" applyFill="0" applyBorder="0" applyAlignment="0" applyProtection="0">
      <alignment vertical="center"/>
    </xf>
    <xf numFmtId="0" fontId="61" fillId="35" borderId="0" applyNumberFormat="0" applyBorder="0" applyAlignment="0" applyProtection="0">
      <alignment vertical="center"/>
    </xf>
    <xf numFmtId="0" fontId="48" fillId="39" borderId="0" applyNumberFormat="0" applyBorder="0" applyAlignment="0" applyProtection="0">
      <alignment vertical="center"/>
    </xf>
    <xf numFmtId="0" fontId="62" fillId="0" borderId="20" applyNumberFormat="0" applyFill="0" applyAlignment="0" applyProtection="0">
      <alignment vertical="center"/>
    </xf>
    <xf numFmtId="0" fontId="63" fillId="43" borderId="0" applyNumberFormat="0" applyBorder="0" applyAlignment="0" applyProtection="0">
      <alignment vertical="center"/>
    </xf>
    <xf numFmtId="0" fontId="64" fillId="35" borderId="0" applyNumberFormat="0" applyBorder="0" applyAlignment="0" applyProtection="0">
      <alignment vertical="center"/>
    </xf>
    <xf numFmtId="0" fontId="65" fillId="41" borderId="0" applyNumberFormat="0" applyBorder="0" applyAlignment="0" applyProtection="0">
      <alignment vertical="center"/>
    </xf>
    <xf numFmtId="0" fontId="51" fillId="41" borderId="0" applyNumberFormat="0" applyBorder="0" applyAlignment="0" applyProtection="0"/>
    <xf numFmtId="0" fontId="50" fillId="52" borderId="0" applyNumberFormat="0" applyBorder="0" applyAlignment="0" applyProtection="0">
      <alignment vertical="center"/>
    </xf>
    <xf numFmtId="0" fontId="66" fillId="35" borderId="0" applyNumberFormat="0" applyBorder="0" applyAlignment="0" applyProtection="0">
      <alignment vertical="center"/>
    </xf>
    <xf numFmtId="0" fontId="57" fillId="51" borderId="0" applyNumberFormat="0" applyBorder="0" applyAlignment="0" applyProtection="0"/>
    <xf numFmtId="0" fontId="48" fillId="38" borderId="0" applyNumberFormat="0" applyBorder="0" applyAlignment="0" applyProtection="0">
      <alignment vertical="center"/>
    </xf>
    <xf numFmtId="0" fontId="62" fillId="0" borderId="21" applyNumberFormat="0" applyFill="0" applyAlignment="0" applyProtection="0">
      <alignment vertical="center"/>
    </xf>
    <xf numFmtId="0" fontId="65" fillId="38" borderId="0" applyNumberFormat="0" applyBorder="0" applyAlignment="0" applyProtection="0">
      <alignment vertical="center"/>
    </xf>
    <xf numFmtId="0" fontId="51" fillId="49" borderId="0" applyNumberFormat="0" applyBorder="0" applyAlignment="0" applyProtection="0"/>
    <xf numFmtId="0" fontId="54" fillId="37" borderId="0" applyNumberFormat="0" applyBorder="0" applyAlignment="0" applyProtection="0"/>
    <xf numFmtId="0" fontId="50" fillId="53" borderId="0" applyNumberFormat="0" applyBorder="0" applyAlignment="0" applyProtection="0">
      <alignment vertical="center"/>
    </xf>
    <xf numFmtId="0" fontId="46" fillId="43" borderId="0" applyNumberFormat="0" applyBorder="0" applyAlignment="0" applyProtection="0">
      <alignment vertical="center"/>
    </xf>
    <xf numFmtId="0" fontId="65" fillId="49" borderId="0" applyNumberFormat="0" applyBorder="0" applyAlignment="0" applyProtection="0">
      <alignment vertical="center"/>
    </xf>
    <xf numFmtId="0" fontId="48" fillId="54" borderId="0" applyNumberFormat="0" applyBorder="0" applyAlignment="0" applyProtection="0">
      <alignment vertical="center"/>
    </xf>
    <xf numFmtId="0" fontId="54" fillId="45" borderId="0" applyNumberFormat="0" applyBorder="0" applyAlignment="0" applyProtection="0"/>
    <xf numFmtId="0" fontId="48" fillId="44" borderId="0" applyNumberFormat="0" applyBorder="0" applyAlignment="0" applyProtection="0">
      <alignment vertical="center"/>
    </xf>
    <xf numFmtId="0" fontId="67" fillId="0" borderId="22" applyNumberFormat="0" applyFill="0" applyAlignment="0" applyProtection="0">
      <alignment vertical="center"/>
    </xf>
    <xf numFmtId="0" fontId="68" fillId="0" borderId="0" applyNumberFormat="0" applyFill="0" applyBorder="0" applyAlignment="0" applyProtection="0">
      <alignment vertical="top"/>
    </xf>
    <xf numFmtId="0" fontId="65" fillId="42" borderId="0" applyNumberFormat="0" applyBorder="0" applyAlignment="0" applyProtection="0">
      <alignment vertical="center"/>
    </xf>
    <xf numFmtId="0" fontId="65" fillId="53" borderId="0" applyNumberFormat="0" applyBorder="0" applyAlignment="0" applyProtection="0">
      <alignment vertical="center"/>
    </xf>
    <xf numFmtId="0" fontId="69" fillId="37" borderId="0" applyNumberFormat="0" applyBorder="0" applyAlignment="0" applyProtection="0">
      <alignment vertical="center"/>
    </xf>
    <xf numFmtId="0" fontId="70" fillId="0" borderId="0" applyNumberFormat="0" applyFill="0" applyBorder="0" applyAlignment="0" applyProtection="0">
      <alignment vertical="center"/>
    </xf>
    <xf numFmtId="0" fontId="48" fillId="41" borderId="0" applyNumberFormat="0" applyBorder="0" applyAlignment="0" applyProtection="0">
      <alignment vertical="center"/>
    </xf>
    <xf numFmtId="0" fontId="71" fillId="0" borderId="0"/>
    <xf numFmtId="0" fontId="72" fillId="0" borderId="23" applyNumberFormat="0" applyFill="0" applyAlignment="0" applyProtection="0">
      <alignment vertical="center"/>
    </xf>
    <xf numFmtId="0" fontId="73" fillId="0" borderId="24">
      <alignment horizontal="left"/>
    </xf>
    <xf numFmtId="0" fontId="72" fillId="0" borderId="0" applyNumberFormat="0" applyFill="0" applyBorder="0" applyAlignment="0" applyProtection="0">
      <alignment vertical="center"/>
    </xf>
    <xf numFmtId="0" fontId="48" fillId="53" borderId="0" applyNumberFormat="0" applyBorder="0" applyAlignment="0" applyProtection="0">
      <alignment vertical="center"/>
    </xf>
    <xf numFmtId="0" fontId="74" fillId="0" borderId="0"/>
    <xf numFmtId="0" fontId="0" fillId="51" borderId="25" applyNumberFormat="0" applyFont="0" applyAlignment="0" applyProtection="0">
      <alignment vertical="center"/>
    </xf>
    <xf numFmtId="0" fontId="75" fillId="0" borderId="0" applyNumberFormat="0" applyFill="0" applyBorder="0" applyAlignment="0" applyProtection="0">
      <alignment vertical="center"/>
    </xf>
    <xf numFmtId="0" fontId="54" fillId="49" borderId="0" applyNumberFormat="0" applyBorder="0" applyAlignment="0" applyProtection="0"/>
    <xf numFmtId="0" fontId="76" fillId="0" borderId="26">
      <alignment horizontal="left" vertical="center"/>
    </xf>
    <xf numFmtId="0" fontId="1" fillId="0" borderId="0"/>
    <xf numFmtId="0" fontId="77" fillId="35" borderId="0" applyNumberFormat="0" applyBorder="0" applyAlignment="0" applyProtection="0">
      <alignment vertical="center"/>
    </xf>
    <xf numFmtId="0" fontId="78" fillId="49" borderId="27" applyNumberFormat="0" applyAlignment="0" applyProtection="0">
      <alignment vertical="center"/>
    </xf>
    <xf numFmtId="0" fontId="48" fillId="49" borderId="0" applyNumberFormat="0" applyBorder="0" applyAlignment="0" applyProtection="0">
      <alignment vertical="center"/>
    </xf>
    <xf numFmtId="0" fontId="54" fillId="51" borderId="0" applyNumberFormat="0" applyBorder="0" applyAlignment="0" applyProtection="0"/>
    <xf numFmtId="37" fontId="79" fillId="0" borderId="0"/>
    <xf numFmtId="178" fontId="80" fillId="0" borderId="0"/>
    <xf numFmtId="0" fontId="81" fillId="0" borderId="0" applyNumberFormat="0" applyFill="0" applyBorder="0" applyAlignment="0" applyProtection="0">
      <alignment vertical="center"/>
    </xf>
    <xf numFmtId="0" fontId="54" fillId="47" borderId="0" applyNumberFormat="0" applyBorder="0" applyAlignment="0" applyProtection="0"/>
    <xf numFmtId="179" fontId="49" fillId="0" borderId="0">
      <protection locked="0"/>
    </xf>
    <xf numFmtId="180" fontId="68" fillId="0" borderId="0" applyFill="0" applyBorder="0" applyAlignment="0"/>
    <xf numFmtId="0" fontId="82" fillId="0" borderId="0"/>
    <xf numFmtId="181" fontId="0" fillId="0" borderId="0" applyFont="0" applyFill="0" applyBorder="0" applyAlignment="0" applyProtection="0"/>
    <xf numFmtId="0" fontId="0" fillId="0" borderId="0">
      <alignment vertical="center"/>
    </xf>
    <xf numFmtId="0" fontId="83" fillId="46" borderId="1" applyNumberFormat="0" applyBorder="0" applyAlignment="0" applyProtection="0"/>
    <xf numFmtId="0" fontId="51" fillId="55" borderId="0" applyNumberFormat="0" applyBorder="0" applyAlignment="0" applyProtection="0"/>
    <xf numFmtId="0" fontId="84" fillId="0" borderId="0" applyNumberFormat="0" applyFill="0" applyBorder="0" applyAlignment="0" applyProtection="0">
      <alignment vertical="center"/>
    </xf>
    <xf numFmtId="0" fontId="85" fillId="0" borderId="0" applyProtection="0"/>
    <xf numFmtId="0" fontId="86" fillId="46" borderId="28" applyNumberFormat="0" applyAlignment="0" applyProtection="0">
      <alignment vertical="center"/>
    </xf>
    <xf numFmtId="0" fontId="87" fillId="0" borderId="29" applyProtection="0"/>
    <xf numFmtId="0" fontId="88" fillId="0" borderId="0">
      <alignment horizontal="left" indent="1"/>
    </xf>
    <xf numFmtId="0" fontId="17" fillId="0" borderId="1">
      <alignment horizontal="distributed" vertical="center" wrapText="1"/>
    </xf>
    <xf numFmtId="0" fontId="48" fillId="40" borderId="0" applyNumberFormat="0" applyBorder="0" applyAlignment="0" applyProtection="0">
      <alignment vertical="center"/>
    </xf>
    <xf numFmtId="41" fontId="0" fillId="0" borderId="0" applyFont="0" applyFill="0" applyBorder="0" applyAlignment="0" applyProtection="0"/>
    <xf numFmtId="0" fontId="76" fillId="0" borderId="0" applyProtection="0"/>
    <xf numFmtId="4" fontId="49" fillId="0" borderId="0">
      <protection locked="0"/>
    </xf>
    <xf numFmtId="2" fontId="87" fillId="0" borderId="0" applyProtection="0"/>
    <xf numFmtId="0" fontId="89" fillId="46" borderId="27" applyNumberFormat="0" applyAlignment="0" applyProtection="0">
      <alignment vertical="center"/>
    </xf>
    <xf numFmtId="0" fontId="90" fillId="50" borderId="30" applyNumberFormat="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182" fontId="80" fillId="0" borderId="0"/>
    <xf numFmtId="0" fontId="87" fillId="0" borderId="0" applyProtection="0"/>
    <xf numFmtId="183" fontId="80" fillId="0" borderId="0"/>
    <xf numFmtId="0" fontId="83" fillId="41" borderId="0" applyNumberFormat="0" applyBorder="0" applyAlignment="0" applyProtection="0"/>
    <xf numFmtId="0" fontId="76" fillId="0" borderId="31" applyNumberFormat="0" applyAlignment="0" applyProtection="0">
      <alignment horizontal="left" vertical="center"/>
    </xf>
    <xf numFmtId="0" fontId="91" fillId="0" borderId="18" applyNumberFormat="0" applyFill="0" applyAlignment="0" applyProtection="0">
      <alignment vertical="center"/>
    </xf>
    <xf numFmtId="0" fontId="75" fillId="0" borderId="32" applyNumberFormat="0" applyFill="0" applyAlignment="0" applyProtection="0">
      <alignment vertical="center"/>
    </xf>
    <xf numFmtId="0" fontId="92" fillId="53" borderId="0" applyNumberFormat="0" applyBorder="0" applyAlignment="0" applyProtection="0">
      <alignment vertical="center"/>
    </xf>
    <xf numFmtId="0" fontId="93" fillId="0" borderId="0"/>
    <xf numFmtId="0" fontId="94" fillId="0" borderId="0">
      <alignment vertical="center"/>
    </xf>
    <xf numFmtId="0" fontId="50" fillId="0" borderId="0"/>
    <xf numFmtId="0" fontId="95" fillId="0" borderId="0"/>
    <xf numFmtId="10" fontId="0" fillId="0" borderId="0" applyFont="0" applyFill="0" applyBorder="0" applyAlignment="0" applyProtection="0"/>
    <xf numFmtId="1" fontId="71" fillId="0" borderId="0"/>
    <xf numFmtId="0" fontId="0" fillId="0" borderId="0" applyNumberFormat="0" applyFill="0" applyBorder="0" applyAlignment="0" applyProtection="0"/>
    <xf numFmtId="9" fontId="0" fillId="0" borderId="0" applyFont="0" applyFill="0" applyBorder="0" applyAlignment="0" applyProtection="0"/>
    <xf numFmtId="0" fontId="91" fillId="0" borderId="33" applyNumberFormat="0" applyFill="0" applyAlignment="0" applyProtection="0">
      <alignment vertical="center"/>
    </xf>
    <xf numFmtId="0" fontId="75" fillId="0" borderId="34" applyNumberFormat="0" applyFill="0" applyAlignment="0" applyProtection="0">
      <alignment vertical="center"/>
    </xf>
    <xf numFmtId="0" fontId="63" fillId="35" borderId="0" applyNumberFormat="0" applyBorder="0" applyAlignment="0" applyProtection="0">
      <alignment vertical="center"/>
    </xf>
    <xf numFmtId="0" fontId="0" fillId="0" borderId="0"/>
  </cellStyleXfs>
  <cellXfs count="192">
    <xf numFmtId="0" fontId="0" fillId="0" borderId="0" xfId="0"/>
    <xf numFmtId="0" fontId="1" fillId="0" borderId="0" xfId="0" applyFont="1" applyFill="1" applyAlignment="1">
      <alignment vertical="center"/>
    </xf>
    <xf numFmtId="0" fontId="2" fillId="0" borderId="0" xfId="121" applyFont="1" applyFill="1" applyAlignment="1"/>
    <xf numFmtId="0" fontId="0" fillId="0" borderId="0" xfId="121" applyFont="1" applyFill="1" applyAlignment="1"/>
    <xf numFmtId="0" fontId="3" fillId="0" borderId="0" xfId="134" applyFont="1" applyFill="1" applyBorder="1" applyAlignment="1">
      <alignment horizontal="center" vertical="center"/>
    </xf>
    <xf numFmtId="0" fontId="4" fillId="0" borderId="0" xfId="0" applyFont="1" applyFill="1" applyBorder="1" applyAlignment="1">
      <alignment vertical="center"/>
    </xf>
    <xf numFmtId="0" fontId="0" fillId="0" borderId="0" xfId="0" applyFont="1" applyFill="1" applyBorder="1" applyAlignment="1">
      <alignment horizontal="right" vertical="center"/>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184" fontId="0" fillId="0" borderId="1" xfId="0" applyNumberFormat="1" applyFont="1" applyFill="1" applyBorder="1" applyAlignment="1">
      <alignment vertical="center" wrapText="1"/>
    </xf>
    <xf numFmtId="0" fontId="5" fillId="0" borderId="0" xfId="134" applyFont="1" applyFill="1" applyAlignment="1">
      <alignment horizontal="center" vertical="center"/>
    </xf>
    <xf numFmtId="185" fontId="5" fillId="0" borderId="0" xfId="134" applyNumberFormat="1" applyFont="1" applyFill="1" applyAlignment="1">
      <alignment horizontal="center" vertical="center"/>
    </xf>
    <xf numFmtId="0" fontId="6" fillId="0" borderId="0" xfId="0" applyFont="1" applyFill="1" applyBorder="1" applyAlignment="1">
      <alignment vertical="center"/>
    </xf>
    <xf numFmtId="0" fontId="7" fillId="0" borderId="0" xfId="0" applyFont="1" applyFill="1" applyBorder="1" applyAlignment="1">
      <alignment horizontal="right" vertical="center"/>
    </xf>
    <xf numFmtId="0" fontId="1" fillId="0" borderId="0" xfId="121" applyFill="1"/>
    <xf numFmtId="0" fontId="5" fillId="0" borderId="0" xfId="134" applyFont="1" applyFill="1" applyBorder="1" applyAlignment="1">
      <alignment horizontal="center" vertical="center"/>
    </xf>
    <xf numFmtId="185" fontId="5" fillId="0" borderId="0" xfId="134" applyNumberFormat="1" applyFont="1" applyFill="1" applyBorder="1" applyAlignment="1">
      <alignment horizontal="center" vertical="center"/>
    </xf>
    <xf numFmtId="0" fontId="0" fillId="0" borderId="1" xfId="0" applyNumberFormat="1" applyFont="1" applyFill="1" applyBorder="1" applyAlignment="1">
      <alignment vertical="center" wrapText="1"/>
    </xf>
    <xf numFmtId="0" fontId="5" fillId="0" borderId="0" xfId="0" applyFont="1" applyAlignment="1">
      <alignment horizontal="center" vertical="center"/>
    </xf>
    <xf numFmtId="0" fontId="0" fillId="0" borderId="0" xfId="0" applyAlignment="1">
      <alignment horizontal="right"/>
    </xf>
    <xf numFmtId="0" fontId="0" fillId="0" borderId="1" xfId="0" applyBorder="1"/>
    <xf numFmtId="0" fontId="0" fillId="0" borderId="0" xfId="0" applyAlignment="1">
      <alignment horizontal="center"/>
    </xf>
    <xf numFmtId="0" fontId="0" fillId="0" borderId="1" xfId="0" applyBorder="1" applyAlignment="1">
      <alignment horizontal="center"/>
    </xf>
    <xf numFmtId="0" fontId="0" fillId="0" borderId="1" xfId="0" applyNumberFormat="1" applyBorder="1"/>
    <xf numFmtId="0" fontId="0" fillId="0" borderId="0" xfId="0" applyAlignment="1">
      <alignment horizontal="left" vertical="center"/>
    </xf>
    <xf numFmtId="0" fontId="0" fillId="0" borderId="0" xfId="0" applyFill="1"/>
    <xf numFmtId="0" fontId="0" fillId="0" borderId="1" xfId="0" applyBorder="1" applyAlignment="1">
      <alignment horizontal="left" vertical="center"/>
    </xf>
    <xf numFmtId="0" fontId="0" fillId="0" borderId="0" xfId="0" applyFill="1" applyAlignment="1">
      <alignment horizontal="left" vertical="center"/>
    </xf>
    <xf numFmtId="0" fontId="8" fillId="0" borderId="0" xfId="0" applyFont="1" applyFill="1"/>
    <xf numFmtId="0" fontId="0" fillId="0" borderId="1" xfId="0" applyBorder="1" applyAlignment="1">
      <alignment vertical="center"/>
    </xf>
    <xf numFmtId="0" fontId="5" fillId="0" borderId="0" xfId="0" applyFont="1"/>
    <xf numFmtId="49" fontId="0" fillId="0" borderId="1" xfId="0" applyNumberFormat="1" applyBorder="1"/>
    <xf numFmtId="0" fontId="0" fillId="0" borderId="0" xfId="0" applyFont="1" applyFill="1"/>
    <xf numFmtId="0" fontId="9" fillId="0" borderId="0" xfId="0" applyFont="1" applyFill="1" applyAlignment="1">
      <alignment vertical="center"/>
    </xf>
    <xf numFmtId="0" fontId="10" fillId="0" borderId="0" xfId="0" applyFont="1" applyFill="1" applyAlignment="1">
      <alignment vertical="center"/>
    </xf>
    <xf numFmtId="0" fontId="10" fillId="0" borderId="0" xfId="0" applyNumberFormat="1" applyFont="1" applyFill="1" applyAlignment="1">
      <alignment vertical="center" wrapText="1"/>
    </xf>
    <xf numFmtId="0" fontId="10" fillId="0" borderId="0" xfId="0" applyNumberFormat="1" applyFont="1" applyFill="1" applyAlignment="1">
      <alignment vertical="center"/>
    </xf>
    <xf numFmtId="0" fontId="0" fillId="0" borderId="0" xfId="0" applyNumberFormat="1" applyFont="1" applyFill="1"/>
    <xf numFmtId="0" fontId="5" fillId="0" borderId="0" xfId="0" applyFont="1" applyFill="1" applyAlignment="1">
      <alignment horizontal="center"/>
    </xf>
    <xf numFmtId="0" fontId="5" fillId="0" borderId="0" xfId="0" applyNumberFormat="1" applyFont="1" applyFill="1" applyAlignment="1">
      <alignment horizontal="center"/>
    </xf>
    <xf numFmtId="0" fontId="11"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3" fontId="10" fillId="0" borderId="1" xfId="0" applyNumberFormat="1" applyFont="1" applyFill="1" applyBorder="1" applyAlignment="1" applyProtection="1">
      <alignment vertical="center"/>
    </xf>
    <xf numFmtId="0" fontId="10" fillId="0" borderId="1" xfId="0" applyNumberFormat="1" applyFont="1" applyFill="1" applyBorder="1" applyAlignment="1">
      <alignment horizontal="right" vertical="center" wrapText="1"/>
    </xf>
    <xf numFmtId="3" fontId="10" fillId="0" borderId="1" xfId="0" applyNumberFormat="1" applyFont="1" applyFill="1" applyBorder="1" applyAlignment="1" applyProtection="1">
      <alignment horizontal="left" vertical="center"/>
    </xf>
    <xf numFmtId="0" fontId="10" fillId="0" borderId="1" xfId="0" applyFont="1" applyFill="1" applyBorder="1" applyAlignment="1">
      <alignment horizontal="left" vertical="center"/>
    </xf>
    <xf numFmtId="0" fontId="10" fillId="0" borderId="1" xfId="171" applyFont="1" applyFill="1" applyBorder="1" applyAlignment="1">
      <alignment vertical="center" wrapText="1"/>
    </xf>
    <xf numFmtId="0" fontId="10" fillId="0" borderId="1" xfId="0" applyFont="1" applyFill="1" applyBorder="1" applyAlignment="1">
      <alignment vertical="center"/>
    </xf>
    <xf numFmtId="0" fontId="12" fillId="0" borderId="1" xfId="0" applyFont="1" applyFill="1" applyBorder="1" applyAlignment="1">
      <alignment horizontal="distributed" vertical="center"/>
    </xf>
    <xf numFmtId="0" fontId="11" fillId="0" borderId="0" xfId="0" applyNumberFormat="1" applyFont="1" applyFill="1" applyAlignment="1">
      <alignment vertical="center"/>
    </xf>
    <xf numFmtId="0" fontId="12" fillId="0" borderId="0" xfId="0" applyFont="1" applyFill="1" applyAlignment="1">
      <alignment vertical="center"/>
    </xf>
    <xf numFmtId="0" fontId="10" fillId="2" borderId="0" xfId="0" applyFont="1" applyFill="1" applyAlignment="1">
      <alignment vertical="center"/>
    </xf>
    <xf numFmtId="0" fontId="10" fillId="0" borderId="0" xfId="0" applyFont="1" applyFill="1" applyAlignment="1">
      <alignment vertical="center" wrapText="1"/>
    </xf>
    <xf numFmtId="0" fontId="10" fillId="0" borderId="0" xfId="0" applyNumberFormat="1" applyFont="1" applyFill="1" applyAlignment="1">
      <alignment vertical="center"/>
    </xf>
    <xf numFmtId="0" fontId="0" fillId="0" borderId="0" xfId="0" applyNumberFormat="1" applyFont="1" applyFill="1"/>
    <xf numFmtId="0" fontId="5" fillId="0" borderId="0" xfId="0" applyNumberFormat="1" applyFont="1" applyFill="1" applyAlignment="1">
      <alignment horizontal="center"/>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0" fillId="0" borderId="1" xfId="171" applyNumberFormat="1" applyFont="1" applyFill="1" applyBorder="1" applyAlignment="1">
      <alignment horizontal="center" vertical="center" wrapText="1"/>
    </xf>
    <xf numFmtId="3" fontId="10" fillId="0" borderId="1" xfId="0" applyNumberFormat="1" applyFont="1" applyFill="1" applyBorder="1" applyAlignment="1" applyProtection="1">
      <alignment vertical="center" wrapText="1"/>
    </xf>
    <xf numFmtId="0" fontId="10" fillId="0" borderId="1" xfId="0" applyNumberFormat="1" applyFont="1" applyFill="1" applyBorder="1" applyAlignment="1">
      <alignment vertical="center"/>
    </xf>
    <xf numFmtId="0" fontId="10" fillId="0" borderId="1" xfId="0" applyNumberFormat="1" applyFont="1" applyFill="1" applyBorder="1" applyAlignment="1">
      <alignment vertical="center"/>
    </xf>
    <xf numFmtId="3" fontId="10" fillId="0" borderId="1" xfId="0" applyNumberFormat="1" applyFont="1" applyFill="1" applyBorder="1" applyAlignment="1" applyProtection="1">
      <alignment horizontal="left" vertical="center" wrapText="1"/>
    </xf>
    <xf numFmtId="0" fontId="10" fillId="0"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1" xfId="0" applyNumberFormat="1" applyFont="1" applyFill="1" applyBorder="1" applyAlignment="1">
      <alignment vertical="center"/>
    </xf>
    <xf numFmtId="0" fontId="10" fillId="2" borderId="1" xfId="0" applyFont="1" applyFill="1" applyBorder="1" applyAlignment="1">
      <alignment horizontal="left" vertical="center" wrapText="1" indent="3"/>
    </xf>
    <xf numFmtId="0" fontId="10" fillId="0" borderId="1" xfId="0" applyFont="1" applyFill="1" applyBorder="1" applyAlignment="1">
      <alignment horizontal="left" vertical="center" wrapText="1" indent="3"/>
    </xf>
    <xf numFmtId="0" fontId="10" fillId="0" borderId="1" xfId="0" applyNumberFormat="1" applyFont="1" applyFill="1" applyBorder="1" applyAlignment="1">
      <alignment vertical="center"/>
    </xf>
    <xf numFmtId="0" fontId="12" fillId="0" borderId="1" xfId="0" applyFont="1" applyFill="1" applyBorder="1" applyAlignment="1">
      <alignment horizontal="distributed" vertical="center" wrapText="1"/>
    </xf>
    <xf numFmtId="0" fontId="12" fillId="0" borderId="1" xfId="0" applyFont="1" applyFill="1" applyBorder="1" applyAlignment="1">
      <alignment vertical="center" wrapText="1"/>
    </xf>
    <xf numFmtId="0" fontId="10" fillId="0" borderId="1" xfId="0" applyFont="1" applyFill="1" applyBorder="1" applyAlignment="1">
      <alignment vertical="center" wrapText="1"/>
    </xf>
    <xf numFmtId="1" fontId="10" fillId="0" borderId="1" xfId="0" applyNumberFormat="1" applyFont="1" applyFill="1" applyBorder="1" applyAlignment="1" applyProtection="1">
      <alignment vertical="center" wrapText="1"/>
      <protection locked="0"/>
    </xf>
    <xf numFmtId="184" fontId="0" fillId="0" borderId="1" xfId="0" applyNumberFormat="1" applyBorder="1"/>
    <xf numFmtId="0" fontId="10" fillId="3" borderId="1" xfId="0" applyNumberFormat="1" applyFont="1" applyFill="1" applyBorder="1" applyAlignment="1">
      <alignment horizontal="right"/>
    </xf>
    <xf numFmtId="0" fontId="0" fillId="0" borderId="1" xfId="0" applyNumberFormat="1" applyFill="1" applyBorder="1" applyAlignment="1"/>
    <xf numFmtId="0" fontId="0" fillId="0" borderId="1" xfId="0" applyFont="1" applyBorder="1"/>
    <xf numFmtId="0" fontId="0" fillId="0" borderId="0" xfId="0" applyFont="1"/>
    <xf numFmtId="0" fontId="5" fillId="0" borderId="0" xfId="0" applyFont="1" applyAlignment="1">
      <alignment horizontal="center"/>
    </xf>
    <xf numFmtId="0" fontId="0" fillId="0" borderId="0" xfId="0" applyFont="1" applyAlignment="1">
      <alignment horizontal="right"/>
    </xf>
    <xf numFmtId="0" fontId="0" fillId="0" borderId="1" xfId="0" applyFont="1" applyBorder="1" applyAlignment="1">
      <alignment horizontal="center"/>
    </xf>
    <xf numFmtId="0" fontId="13" fillId="0" borderId="0" xfId="0" applyFont="1" applyAlignment="1">
      <alignment horizontal="left" indent="1"/>
    </xf>
    <xf numFmtId="0" fontId="14" fillId="0" borderId="0" xfId="0" applyFont="1" applyAlignment="1">
      <alignment horizontal="left" indent="1"/>
    </xf>
    <xf numFmtId="0" fontId="15" fillId="0" borderId="0" xfId="0" applyFont="1" applyAlignment="1">
      <alignment horizontal="left" wrapText="1" indent="1"/>
    </xf>
    <xf numFmtId="0" fontId="16" fillId="0" borderId="0" xfId="0" applyFont="1" applyAlignment="1">
      <alignment horizontal="center" vertical="center"/>
    </xf>
    <xf numFmtId="0" fontId="17" fillId="0" borderId="0" xfId="0" applyFont="1" applyFill="1"/>
    <xf numFmtId="0" fontId="5" fillId="0" borderId="0" xfId="0" applyFont="1" applyFill="1" applyAlignment="1">
      <alignment horizontal="center" wrapText="1"/>
    </xf>
    <xf numFmtId="0" fontId="5" fillId="0" borderId="0" xfId="0" applyNumberFormat="1" applyFont="1" applyFill="1" applyAlignment="1">
      <alignment horizontal="center" wrapText="1"/>
    </xf>
    <xf numFmtId="0" fontId="0" fillId="0" borderId="0" xfId="0" applyNumberFormat="1" applyFont="1" applyFill="1" applyAlignment="1">
      <alignment horizontal="right"/>
    </xf>
    <xf numFmtId="0" fontId="0" fillId="0" borderId="1" xfId="0" applyFont="1" applyFill="1" applyBorder="1" applyAlignment="1">
      <alignment horizontal="center" vertical="center"/>
    </xf>
    <xf numFmtId="0" fontId="0" fillId="0" borderId="1" xfId="0" applyNumberFormat="1" applyFont="1" applyFill="1" applyBorder="1" applyAlignment="1">
      <alignment horizontal="center" vertical="center"/>
    </xf>
    <xf numFmtId="0" fontId="0" fillId="0" borderId="1" xfId="0" applyFont="1" applyFill="1" applyBorder="1"/>
    <xf numFmtId="0" fontId="0" fillId="0" borderId="1" xfId="0" applyNumberFormat="1" applyFont="1" applyFill="1" applyBorder="1"/>
    <xf numFmtId="1" fontId="10" fillId="0" borderId="1" xfId="0" applyNumberFormat="1" applyFont="1" applyFill="1" applyBorder="1" applyAlignment="1" applyProtection="1">
      <alignment horizontal="left" vertical="center"/>
      <protection locked="0"/>
    </xf>
    <xf numFmtId="0" fontId="10" fillId="0" borderId="1" xfId="0" applyNumberFormat="1" applyFont="1" applyFill="1" applyBorder="1" applyAlignment="1" applyProtection="1">
      <alignment horizontal="right" vertical="center"/>
      <protection locked="0"/>
    </xf>
    <xf numFmtId="1" fontId="10" fillId="0" borderId="1" xfId="0" applyNumberFormat="1" applyFont="1" applyFill="1" applyBorder="1" applyAlignment="1" applyProtection="1">
      <alignment vertical="center"/>
      <protection locked="0"/>
    </xf>
    <xf numFmtId="0" fontId="10" fillId="0" borderId="1" xfId="0" applyNumberFormat="1" applyFont="1" applyFill="1" applyBorder="1" applyAlignment="1" applyProtection="1">
      <alignment vertical="center"/>
      <protection locked="0"/>
    </xf>
    <xf numFmtId="3" fontId="10" fillId="0" borderId="1" xfId="0" applyNumberFormat="1" applyFont="1" applyFill="1" applyBorder="1" applyAlignment="1" applyProtection="1">
      <alignment vertical="center"/>
      <protection locked="0"/>
    </xf>
    <xf numFmtId="0" fontId="10" fillId="0" borderId="1" xfId="0" applyFont="1" applyFill="1" applyBorder="1" applyAlignment="1" applyProtection="1">
      <alignment vertical="center" wrapText="1"/>
      <protection locked="0"/>
    </xf>
    <xf numFmtId="0" fontId="10" fillId="0" borderId="1" xfId="0" applyNumberFormat="1" applyFont="1" applyFill="1" applyBorder="1" applyAlignment="1" applyProtection="1">
      <alignment horizontal="right" vertical="center" wrapText="1"/>
      <protection locked="0"/>
    </xf>
    <xf numFmtId="0" fontId="10" fillId="0" borderId="1" xfId="0" applyFont="1" applyFill="1" applyBorder="1" applyAlignment="1" applyProtection="1">
      <alignment vertical="center"/>
      <protection locked="0"/>
    </xf>
    <xf numFmtId="0" fontId="0" fillId="0" borderId="0" xfId="0" applyFont="1" applyFill="1" applyAlignment="1">
      <alignment horizontal="right"/>
    </xf>
    <xf numFmtId="0" fontId="0" fillId="0" borderId="1" xfId="0" applyFont="1" applyFill="1" applyBorder="1" applyAlignment="1">
      <alignment wrapText="1"/>
    </xf>
    <xf numFmtId="184" fontId="0" fillId="0" borderId="1" xfId="0" applyNumberFormat="1" applyFont="1" applyFill="1" applyBorder="1"/>
    <xf numFmtId="0" fontId="17" fillId="0" borderId="1" xfId="0" applyNumberFormat="1" applyFont="1" applyFill="1" applyBorder="1" applyAlignment="1">
      <alignment horizontal="right" wrapText="1" shrinkToFit="1"/>
    </xf>
    <xf numFmtId="0" fontId="17" fillId="0" borderId="1" xfId="171" applyNumberFormat="1" applyFont="1" applyFill="1" applyBorder="1" applyAlignment="1">
      <alignment horizontal="right"/>
    </xf>
    <xf numFmtId="186" fontId="17" fillId="0" borderId="1" xfId="0" applyNumberFormat="1" applyFont="1" applyFill="1" applyBorder="1" applyAlignment="1">
      <alignment horizontal="right" vertical="center"/>
    </xf>
    <xf numFmtId="0" fontId="0" fillId="0" borderId="0" xfId="0" applyFont="1" applyFill="1" applyAlignment="1">
      <alignment wrapText="1"/>
    </xf>
    <xf numFmtId="0" fontId="18" fillId="0" borderId="0" xfId="0" applyFont="1" applyFill="1" applyAlignment="1">
      <alignment horizontal="center" vertical="center"/>
    </xf>
    <xf numFmtId="0" fontId="19" fillId="0" borderId="0" xfId="0" applyFont="1" applyFill="1" applyAlignment="1">
      <alignment horizontal="center" vertical="center"/>
    </xf>
    <xf numFmtId="0" fontId="19" fillId="0" borderId="0" xfId="0" applyFont="1" applyFill="1" applyAlignment="1">
      <alignment vertical="center"/>
    </xf>
    <xf numFmtId="0" fontId="0" fillId="0" borderId="0" xfId="0" applyFill="1" applyAlignment="1">
      <alignment horizontal="right"/>
    </xf>
    <xf numFmtId="0" fontId="20" fillId="0" borderId="2" xfId="0" applyFont="1" applyFill="1" applyBorder="1" applyAlignment="1">
      <alignment horizontal="center" vertical="center" wrapText="1"/>
    </xf>
    <xf numFmtId="0" fontId="21" fillId="0" borderId="0" xfId="0" applyFont="1" applyFill="1" applyBorder="1" applyAlignment="1">
      <alignment horizontal="center" vertical="center" wrapText="1"/>
    </xf>
    <xf numFmtId="187" fontId="21" fillId="0" borderId="2" xfId="0" applyNumberFormat="1" applyFont="1" applyFill="1" applyBorder="1" applyAlignment="1">
      <alignment horizontal="center" vertical="center" wrapText="1"/>
    </xf>
    <xf numFmtId="0" fontId="21" fillId="0" borderId="2" xfId="0" applyFont="1" applyFill="1" applyBorder="1" applyAlignment="1">
      <alignment vertical="center" wrapText="1"/>
    </xf>
    <xf numFmtId="0" fontId="0" fillId="0" borderId="3" xfId="0" applyFill="1" applyBorder="1" applyAlignment="1">
      <alignment horizontal="center" vertical="center" wrapText="1"/>
    </xf>
    <xf numFmtId="0" fontId="0" fillId="0" borderId="0" xfId="0" applyFill="1" applyAlignment="1">
      <alignment horizontal="center" vertical="center" wrapText="1"/>
    </xf>
    <xf numFmtId="0" fontId="22" fillId="0" borderId="0" xfId="0" applyFont="1" applyFill="1" applyAlignment="1">
      <alignment vertical="center"/>
    </xf>
    <xf numFmtId="0" fontId="23" fillId="0" borderId="0" xfId="0" applyFont="1" applyFill="1" applyAlignment="1">
      <alignment vertical="center"/>
    </xf>
    <xf numFmtId="0" fontId="10" fillId="0" borderId="0" xfId="0" applyFont="1" applyFill="1" applyAlignment="1">
      <alignment horizontal="left" vertical="center"/>
    </xf>
    <xf numFmtId="0" fontId="10" fillId="0" borderId="0" xfId="0" applyNumberFormat="1" applyFont="1" applyFill="1" applyAlignment="1">
      <alignment vertical="center"/>
    </xf>
    <xf numFmtId="188" fontId="10" fillId="0" borderId="0" xfId="0" applyNumberFormat="1" applyFont="1" applyFill="1" applyAlignment="1">
      <alignment vertical="center"/>
    </xf>
    <xf numFmtId="49" fontId="24" fillId="0" borderId="0" xfId="0" applyNumberFormat="1" applyFont="1" applyFill="1" applyAlignment="1">
      <alignment horizontal="left" vertical="center"/>
    </xf>
    <xf numFmtId="0" fontId="22" fillId="0" borderId="0" xfId="0" applyNumberFormat="1" applyFont="1" applyFill="1" applyAlignment="1">
      <alignment vertical="center"/>
    </xf>
    <xf numFmtId="0" fontId="22" fillId="0" borderId="0" xfId="0" applyNumberFormat="1" applyFont="1" applyFill="1" applyAlignment="1">
      <alignment vertical="center"/>
    </xf>
    <xf numFmtId="188" fontId="22" fillId="0" borderId="0" xfId="0" applyNumberFormat="1" applyFont="1" applyFill="1" applyAlignment="1">
      <alignment horizontal="right" vertical="center"/>
    </xf>
    <xf numFmtId="49" fontId="23" fillId="0" borderId="0" xfId="0" applyNumberFormat="1" applyFont="1" applyFill="1" applyAlignment="1">
      <alignment horizontal="center" vertical="center"/>
    </xf>
    <xf numFmtId="0" fontId="23" fillId="0" borderId="0" xfId="0" applyNumberFormat="1" applyFont="1" applyFill="1" applyAlignment="1">
      <alignment horizontal="center" vertical="center"/>
    </xf>
    <xf numFmtId="0" fontId="23" fillId="0" borderId="0" xfId="0" applyNumberFormat="1" applyFont="1" applyFill="1" applyAlignment="1">
      <alignment horizontal="center" vertical="center"/>
    </xf>
    <xf numFmtId="188" fontId="23" fillId="0" borderId="0" xfId="0" applyNumberFormat="1" applyFont="1" applyFill="1" applyAlignment="1">
      <alignment horizontal="center" vertical="center"/>
    </xf>
    <xf numFmtId="188" fontId="10" fillId="0" borderId="0" xfId="0" applyNumberFormat="1" applyFont="1" applyFill="1" applyAlignment="1">
      <alignment horizontal="right" vertical="center"/>
    </xf>
    <xf numFmtId="49" fontId="10" fillId="0" borderId="4" xfId="0" applyNumberFormat="1" applyFont="1" applyFill="1" applyBorder="1" applyAlignment="1">
      <alignment horizontal="center" vertical="center"/>
    </xf>
    <xf numFmtId="49" fontId="10" fillId="0" borderId="5" xfId="0" applyNumberFormat="1" applyFont="1" applyFill="1" applyBorder="1" applyAlignment="1">
      <alignment horizontal="center" vertical="center"/>
    </xf>
    <xf numFmtId="0" fontId="10" fillId="0" borderId="6" xfId="0" applyNumberFormat="1" applyFont="1" applyFill="1" applyBorder="1" applyAlignment="1">
      <alignment horizontal="center" vertical="center" wrapText="1"/>
    </xf>
    <xf numFmtId="0" fontId="10" fillId="0" borderId="6"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88"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0" fontId="10" fillId="0" borderId="5" xfId="0" applyFont="1" applyFill="1" applyBorder="1" applyAlignment="1">
      <alignment horizontal="center" vertical="center"/>
    </xf>
    <xf numFmtId="0" fontId="10" fillId="0" borderId="7"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wrapText="1"/>
    </xf>
    <xf numFmtId="188" fontId="17" fillId="0" borderId="1" xfId="171"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xf>
    <xf numFmtId="0" fontId="10" fillId="0" borderId="5" xfId="0" applyFont="1" applyFill="1" applyBorder="1" applyAlignment="1">
      <alignment vertical="center"/>
    </xf>
    <xf numFmtId="188" fontId="10" fillId="0" borderId="1" xfId="0" applyNumberFormat="1" applyFont="1" applyFill="1" applyBorder="1" applyAlignment="1">
      <alignment vertical="center"/>
    </xf>
    <xf numFmtId="185" fontId="10" fillId="0" borderId="5" xfId="0" applyNumberFormat="1" applyFont="1" applyFill="1" applyBorder="1" applyAlignment="1" applyProtection="1">
      <alignment horizontal="left" vertical="center"/>
      <protection locked="0"/>
    </xf>
    <xf numFmtId="189" fontId="10" fillId="0" borderId="5" xfId="0" applyNumberFormat="1" applyFont="1" applyFill="1" applyBorder="1" applyAlignment="1" applyProtection="1">
      <alignment horizontal="left" vertical="center"/>
      <protection locked="0"/>
    </xf>
    <xf numFmtId="185" fontId="10" fillId="0" borderId="8" xfId="0" applyNumberFormat="1" applyFont="1" applyFill="1" applyBorder="1" applyAlignment="1" applyProtection="1">
      <alignment horizontal="left" vertical="center"/>
      <protection locked="0"/>
    </xf>
    <xf numFmtId="0" fontId="25" fillId="0" borderId="1" xfId="0" applyNumberFormat="1" applyFont="1" applyFill="1" applyBorder="1" applyAlignment="1">
      <alignment vertical="center"/>
    </xf>
    <xf numFmtId="189" fontId="10" fillId="0" borderId="8" xfId="0" applyNumberFormat="1" applyFont="1" applyFill="1" applyBorder="1" applyAlignment="1" applyProtection="1">
      <alignment horizontal="left" vertical="center"/>
      <protection locked="0"/>
    </xf>
    <xf numFmtId="0" fontId="10" fillId="0" borderId="8" xfId="0" applyFont="1" applyFill="1" applyBorder="1" applyAlignment="1">
      <alignment vertical="center"/>
    </xf>
    <xf numFmtId="0" fontId="10" fillId="0" borderId="1" xfId="0" applyNumberFormat="1" applyFont="1" applyFill="1" applyBorder="1" applyAlignment="1" applyProtection="1">
      <alignment vertical="center"/>
      <protection locked="0"/>
    </xf>
    <xf numFmtId="0" fontId="0" fillId="0" borderId="0" xfId="0" applyFill="1" applyAlignment="1">
      <alignment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vertical="center" wrapText="1"/>
    </xf>
    <xf numFmtId="0" fontId="0" fillId="0" borderId="1" xfId="0" applyFill="1" applyBorder="1"/>
    <xf numFmtId="186" fontId="10" fillId="0" borderId="1" xfId="0" applyNumberFormat="1" applyFont="1" applyFill="1" applyBorder="1" applyAlignment="1">
      <alignment horizontal="righ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3" fontId="0" fillId="0" borderId="0" xfId="1" applyFont="1" applyAlignment="1"/>
    <xf numFmtId="0" fontId="0" fillId="0" borderId="0" xfId="0" applyFont="1" applyFill="1"/>
    <xf numFmtId="0" fontId="5" fillId="0" borderId="0" xfId="0" applyFont="1" applyFill="1" applyAlignment="1">
      <alignment horizont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NumberFormat="1" applyFont="1" applyFill="1" applyBorder="1" applyAlignment="1">
      <alignment vertical="center" wrapText="1"/>
    </xf>
    <xf numFmtId="0" fontId="17" fillId="0" borderId="1" xfId="0" applyNumberFormat="1" applyFont="1" applyFill="1" applyBorder="1" applyAlignment="1">
      <alignment vertical="center" wrapText="1"/>
    </xf>
    <xf numFmtId="10" fontId="17" fillId="0" borderId="1" xfId="0" applyNumberFormat="1" applyFont="1" applyFill="1" applyBorder="1" applyAlignment="1">
      <alignment vertical="center" wrapText="1"/>
    </xf>
    <xf numFmtId="0" fontId="17" fillId="0" borderId="1" xfId="0" applyFont="1" applyFill="1" applyBorder="1" applyAlignment="1">
      <alignment horizontal="left" vertical="center"/>
    </xf>
    <xf numFmtId="0" fontId="10" fillId="0" borderId="1" xfId="0" applyNumberFormat="1" applyFont="1" applyFill="1" applyBorder="1" applyAlignment="1">
      <alignment horizontal="right" vertical="center" wrapText="1"/>
    </xf>
    <xf numFmtId="0" fontId="10" fillId="3" borderId="1" xfId="0" applyNumberFormat="1" applyFont="1" applyFill="1" applyBorder="1" applyAlignment="1">
      <alignment horizontal="right" vertical="center" wrapText="1"/>
    </xf>
    <xf numFmtId="0" fontId="17" fillId="0" borderId="1" xfId="0" applyNumberFormat="1" applyFont="1" applyFill="1" applyBorder="1" applyAlignment="1">
      <alignment vertical="center"/>
    </xf>
    <xf numFmtId="0" fontId="17" fillId="0" borderId="1" xfId="0" applyNumberFormat="1" applyFont="1" applyFill="1" applyBorder="1" applyAlignment="1">
      <alignment vertical="center"/>
    </xf>
    <xf numFmtId="0" fontId="17" fillId="0" borderId="1" xfId="0" applyFont="1" applyFill="1" applyBorder="1" applyAlignment="1">
      <alignment horizontal="center" vertical="center"/>
    </xf>
    <xf numFmtId="0" fontId="0" fillId="0" borderId="1" xfId="0" applyFont="1" applyFill="1" applyBorder="1" applyAlignment="1">
      <alignment horizontal="left" vertical="center"/>
    </xf>
    <xf numFmtId="0" fontId="0" fillId="0" borderId="9" xfId="0" applyFont="1" applyFill="1" applyBorder="1" applyAlignment="1">
      <alignment horizontal="right"/>
    </xf>
    <xf numFmtId="0" fontId="4"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right" vertical="center" wrapText="1"/>
      <protection locked="0"/>
    </xf>
    <xf numFmtId="1" fontId="17" fillId="0" borderId="1" xfId="0" applyNumberFormat="1" applyFont="1" applyFill="1" applyBorder="1" applyAlignment="1" applyProtection="1">
      <alignment horizontal="left" vertical="center" wrapText="1"/>
      <protection locked="0"/>
    </xf>
    <xf numFmtId="1" fontId="17" fillId="0" borderId="1" xfId="0" applyNumberFormat="1" applyFont="1" applyFill="1" applyBorder="1" applyAlignment="1" applyProtection="1">
      <alignment vertical="center" wrapText="1"/>
      <protection locked="0"/>
    </xf>
    <xf numFmtId="0" fontId="0" fillId="0" borderId="0" xfId="0" applyFont="1" applyFill="1" applyAlignment="1">
      <alignment horizontal="center" vertical="center"/>
    </xf>
    <xf numFmtId="3" fontId="17" fillId="0" borderId="1" xfId="0" applyNumberFormat="1" applyFont="1" applyFill="1" applyBorder="1" applyAlignment="1" applyProtection="1">
      <alignment vertical="center" wrapText="1"/>
      <protection locked="0"/>
    </xf>
    <xf numFmtId="0" fontId="0" fillId="0" borderId="1" xfId="0" applyFont="1" applyFill="1" applyBorder="1" applyAlignment="1" applyProtection="1">
      <alignment vertical="center" wrapText="1"/>
      <protection locked="0"/>
    </xf>
    <xf numFmtId="0" fontId="10" fillId="0" borderId="1" xfId="0" applyFont="1" applyFill="1" applyBorder="1" applyAlignment="1" applyProtection="1">
      <alignment horizontal="left" vertical="center" wrapText="1"/>
      <protection locked="0"/>
    </xf>
    <xf numFmtId="0" fontId="26" fillId="0" borderId="1" xfId="0" applyFont="1" applyFill="1" applyBorder="1" applyAlignment="1" applyProtection="1">
      <alignment horizontal="center" vertical="center"/>
      <protection locked="0"/>
    </xf>
    <xf numFmtId="0" fontId="17" fillId="0" borderId="1" xfId="0" applyFont="1" applyFill="1" applyBorder="1" applyAlignment="1" applyProtection="1">
      <alignment horizontal="right" vertical="center"/>
      <protection locked="0"/>
    </xf>
  </cellXfs>
  <cellStyles count="17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_gdp" xfId="49"/>
    <cellStyle name="??¨′" xfId="50"/>
    <cellStyle name="60% - 强调文字颜色 1 3 3" xfId="51"/>
    <cellStyle name="Currency 3 2" xfId="52"/>
    <cellStyle name="20% - 强调文字颜色 3 2 3 3" xfId="53"/>
    <cellStyle name="Accent5 9" xfId="54"/>
    <cellStyle name="??±ò[ 2 2" xfId="55"/>
    <cellStyle name="差_30云南_1" xfId="56"/>
    <cellStyle name="Accent6 13" xfId="57"/>
    <cellStyle name="40% - 强调文字颜色 1 3 5" xfId="58"/>
    <cellStyle name="标题 2 2 3 2" xfId="59"/>
    <cellStyle name="Accent2 - 40%" xfId="60"/>
    <cellStyle name="40% - 强调文字颜色 2 2 3 2 2" xfId="61"/>
    <cellStyle name="20% - 强调文字颜色 4 2 4 3" xfId="62"/>
    <cellStyle name="差_11大理 2" xfId="63"/>
    <cellStyle name="40% - 强调文字颜色 3 3 3 2" xfId="64"/>
    <cellStyle name="60% - 强调文字颜色 2 3" xfId="65"/>
    <cellStyle name="20% - 强调文字颜色 4 5" xfId="66"/>
    <cellStyle name="20% - Accent4 4" xfId="67"/>
    <cellStyle name="百_NJ18-19 2" xfId="68"/>
    <cellStyle name="Accent1 - 60% 2 2" xfId="69"/>
    <cellStyle name="20% - 强调文字颜色 5 3 3" xfId="70"/>
    <cellStyle name="百分比 4" xfId="71"/>
    <cellStyle name="20% - 强调文字颜色 2 3 2 2 2" xfId="72"/>
    <cellStyle name="0,0_x000d__x000a_NA_x000d__x000a_" xfId="73"/>
    <cellStyle name="Accent4 2 2" xfId="74"/>
    <cellStyle name="差_2009年结算（最终）_收入汇总 2" xfId="75"/>
    <cellStyle name="40% - Accent1 4" xfId="76"/>
    <cellStyle name="20% - 强调文字颜色 2 4 2" xfId="77"/>
    <cellStyle name="Accent3 17" xfId="78"/>
    <cellStyle name="»õ±ò[0]" xfId="79"/>
    <cellStyle name="标题 1 2_1.3日 2017年预算草案 - 副本" xfId="80"/>
    <cellStyle name="20% - Accent3 2" xfId="81"/>
    <cellStyle name="标题 5 3 2" xfId="82"/>
    <cellStyle name="差_2008经常性收入 2 2" xfId="83"/>
    <cellStyle name="60% - 着色 6 2" xfId="84"/>
    <cellStyle name="标题 1 4 2" xfId="85"/>
    <cellStyle name="差_第五部分(才淼、饶永宏）" xfId="86"/>
    <cellStyle name="差_Material reprot In Feb (2)" xfId="87"/>
    <cellStyle name="60% - 强调文字颜色 4 2 6" xfId="88"/>
    <cellStyle name="Accent3 - 60% 2 2" xfId="89"/>
    <cellStyle name="40% - 强调文字颜色 6 2 3 2" xfId="90"/>
    <cellStyle name="差_城建部门" xfId="91"/>
    <cellStyle name="差_05潍坊 4" xfId="92"/>
    <cellStyle name="60% - 强调文字颜色 5 3 4" xfId="93"/>
    <cellStyle name="标题 1 5" xfId="94"/>
    <cellStyle name="60% - 强调文字颜色 1 2 8" xfId="95"/>
    <cellStyle name="Accent6 - 60% 2 2" xfId="96"/>
    <cellStyle name="Accent3 - 40% 2 2" xfId="97"/>
    <cellStyle name="40% - Accent3 3" xfId="98"/>
    <cellStyle name="差_2006年30云南 3" xfId="99"/>
    <cellStyle name="60% - 强调文字颜色 6 2 6" xfId="100"/>
    <cellStyle name="60% - 强调文字颜色 4 2 2" xfId="101"/>
    <cellStyle name="Accent1 - 20% 4" xfId="102"/>
    <cellStyle name="60% - 强调文字颜色 3 3" xfId="103"/>
    <cellStyle name="Linked Cell" xfId="104"/>
    <cellStyle name="ColLevel_1" xfId="105"/>
    <cellStyle name="60% - Accent2" xfId="106"/>
    <cellStyle name="60% - Accent3" xfId="107"/>
    <cellStyle name="Good" xfId="108"/>
    <cellStyle name="标题 8" xfId="109"/>
    <cellStyle name="60% - 强调文字颜色 3 5" xfId="110"/>
    <cellStyle name="_2010.10.30" xfId="111"/>
    <cellStyle name="标题 3 2 3 2" xfId="112"/>
    <cellStyle name="Filter Input Text 3" xfId="113"/>
    <cellStyle name="标题 4 2" xfId="114"/>
    <cellStyle name="60% - 强调文字颜色 3 4" xfId="115"/>
    <cellStyle name="_13-19" xfId="116"/>
    <cellStyle name="Note" xfId="117"/>
    <cellStyle name="Heading 4 3" xfId="118"/>
    <cellStyle name="Accent6 - 40% 2 2" xfId="119"/>
    <cellStyle name="Header2 5" xfId="120"/>
    <cellStyle name="Normal" xfId="121"/>
    <cellStyle name="差 4" xfId="122"/>
    <cellStyle name="Input 12" xfId="123"/>
    <cellStyle name="60% - 强调文字颜色 6 4" xfId="124"/>
    <cellStyle name="Accent6 - 20% 3" xfId="125"/>
    <cellStyle name="no dec" xfId="126"/>
    <cellStyle name="Currency1" xfId="127"/>
    <cellStyle name="Explanatory Text" xfId="128"/>
    <cellStyle name="Accent5 - 20%" xfId="129"/>
    <cellStyle name="Percent 3" xfId="130"/>
    <cellStyle name="Calc Currency (0)" xfId="131"/>
    <cellStyle name="Normal - Style1" xfId="132"/>
    <cellStyle name="Currency [0]" xfId="133"/>
    <cellStyle name="常规_2016年省本级社会保险基金收支预算表细化" xfId="134"/>
    <cellStyle name="Input [yellow] 5" xfId="135"/>
    <cellStyle name="Accent2 8" xfId="136"/>
    <cellStyle name="Warning Text 3" xfId="137"/>
    <cellStyle name="HEADING1" xfId="138"/>
    <cellStyle name="Output" xfId="139"/>
    <cellStyle name="Total" xfId="140"/>
    <cellStyle name="Filter Label 2" xfId="141"/>
    <cellStyle name="表标题 6" xfId="142"/>
    <cellStyle name="60% - 强调文字颜色 5 4" xfId="143"/>
    <cellStyle name="Comma [0] 3" xfId="144"/>
    <cellStyle name="HEADING2" xfId="145"/>
    <cellStyle name="Comma 5 2" xfId="146"/>
    <cellStyle name="Fixed" xfId="147"/>
    <cellStyle name="Calculation" xfId="148"/>
    <cellStyle name="Check Cell" xfId="149"/>
    <cellStyle name="Comma 2" xfId="150"/>
    <cellStyle name="Comma 3" xfId="151"/>
    <cellStyle name="comma zerodec" xfId="152"/>
    <cellStyle name="Date" xfId="153"/>
    <cellStyle name="Dollar (zero dec)" xfId="154"/>
    <cellStyle name="Grey" xfId="155"/>
    <cellStyle name="Header1" xfId="156"/>
    <cellStyle name="Heading 2" xfId="157"/>
    <cellStyle name="Heading 3" xfId="158"/>
    <cellStyle name="Neutral" xfId="159"/>
    <cellStyle name="Norma,_laroux_4_营业在建 (2)_E21" xfId="160"/>
    <cellStyle name="Normal 12" xfId="161"/>
    <cellStyle name="Normal 3" xfId="162"/>
    <cellStyle name="Normal_#10-Headcount" xfId="163"/>
    <cellStyle name="Percent [2]" xfId="164"/>
    <cellStyle name="Percent_laroux" xfId="165"/>
    <cellStyle name="RowLevel_0" xfId="166"/>
    <cellStyle name="百分比 2" xfId="167"/>
    <cellStyle name="标题 2 5" xfId="168"/>
    <cellStyle name="标题 3 5" xfId="169"/>
    <cellStyle name="差_530629_2006年县级财政报表附表" xfId="170"/>
    <cellStyle name="常规 2" xfId="171"/>
  </cellStyles>
  <dxfs count="1">
    <dxf>
      <font>
        <color rgb="FF9C0006"/>
      </font>
      <fill>
        <patternFill patternType="solid">
          <bgColor rgb="FFFFC7CE"/>
        </patternFill>
      </fill>
    </dxf>
  </dxfs>
  <tableStyles count="0" defaultTableStyle="TableStyleMedium2" defaultPivotStyle="PivotStyleLight16"/>
  <colors>
    <mruColors>
      <color rgb="00FF0000"/>
      <color rgb="00BEFBF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tyles" Target="styles.xml"/><Relationship Id="rId37" Type="http://schemas.openxmlformats.org/officeDocument/2006/relationships/sharedStrings" Target="sharedStrings.xml"/><Relationship Id="rId36" Type="http://schemas.openxmlformats.org/officeDocument/2006/relationships/theme" Target="theme/theme1.xml"/><Relationship Id="rId35" Type="http://schemas.openxmlformats.org/officeDocument/2006/relationships/externalLink" Target="externalLinks/externalLink5.xml"/><Relationship Id="rId34" Type="http://schemas.openxmlformats.org/officeDocument/2006/relationships/externalLink" Target="externalLinks/externalLink4.xml"/><Relationship Id="rId33" Type="http://schemas.openxmlformats.org/officeDocument/2006/relationships/externalLink" Target="externalLinks/externalLink3.xml"/><Relationship Id="rId32" Type="http://schemas.openxmlformats.org/officeDocument/2006/relationships/externalLink" Target="externalLinks/externalLink2.xml"/><Relationship Id="rId31" Type="http://schemas.openxmlformats.org/officeDocument/2006/relationships/externalLink" Target="externalLinks/externalLink1.xml"/><Relationship Id="rId30" Type="http://schemas.openxmlformats.org/officeDocument/2006/relationships/customXml" Target="../customXml/item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3</xdr:row>
      <xdr:rowOff>0</xdr:rowOff>
    </xdr:from>
    <xdr:to>
      <xdr:col>8</xdr:col>
      <xdr:colOff>365760</xdr:colOff>
      <xdr:row>3</xdr:row>
      <xdr:rowOff>365760</xdr:rowOff>
    </xdr:to>
    <xdr:pic>
      <xdr:nvPicPr>
        <xdr:cNvPr id="3" name="图片 2"/>
        <xdr:cNvPicPr>
          <a:picLocks noChangeAspect="1"/>
        </xdr:cNvPicPr>
      </xdr:nvPicPr>
      <xdr:blipFill>
        <a:blip r:embed="rId1" r:link="rId2"/>
        <a:stretch>
          <a:fillRect/>
        </a:stretch>
      </xdr:blipFill>
      <xdr:spPr>
        <a:xfrm>
          <a:off x="8296275" y="1316990"/>
          <a:ext cx="365760" cy="365760"/>
        </a:xfrm>
        <a:prstGeom prst="rect">
          <a:avLst/>
        </a:prstGeom>
        <a:noFill/>
        <a:ln>
          <a:noFill/>
        </a:ln>
      </xdr:spPr>
    </xdr:pic>
    <xdr:clientData/>
  </xdr:twoCellAnchor>
  <xdr:twoCellAnchor editAs="oneCell">
    <xdr:from>
      <xdr:col>8</xdr:col>
      <xdr:colOff>0</xdr:colOff>
      <xdr:row>4</xdr:row>
      <xdr:rowOff>0</xdr:rowOff>
    </xdr:from>
    <xdr:to>
      <xdr:col>8</xdr:col>
      <xdr:colOff>365760</xdr:colOff>
      <xdr:row>4</xdr:row>
      <xdr:rowOff>365760</xdr:rowOff>
    </xdr:to>
    <xdr:pic>
      <xdr:nvPicPr>
        <xdr:cNvPr id="4" name="图片 3"/>
        <xdr:cNvPicPr>
          <a:picLocks noChangeAspect="1"/>
        </xdr:cNvPicPr>
      </xdr:nvPicPr>
      <xdr:blipFill>
        <a:blip r:embed="rId3" r:link="rId2"/>
        <a:stretch>
          <a:fillRect/>
        </a:stretch>
      </xdr:blipFill>
      <xdr:spPr>
        <a:xfrm>
          <a:off x="8296275" y="1745615"/>
          <a:ext cx="365760" cy="3657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s001\e\Users\HNCZ\Downloads\2016&#24180;&#39044;&#31639;&#33609;&#26696;1.2\Rar$DI01.390\My%20Documents\2010&#24180;&#39044;&#31639;\&#21381;&#21153;&#20250;\&#19978;&#20250;&#26448;&#26009;\&#38468;&#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700;&#38754;&#25991;&#20214;&#65288;&#21382;&#24180;&#36164;&#26009;&#65289;\2023&#24180;\2023&#24180;&#25919;&#24220;&#20844;&#24320;\&#21442;&#32771;&#36164;&#26009;\4102040209_&#28251;&#27827;&#21306;_2023&#12304;&#26368;&#26032;&#19979;&#36733;&#29256;&#26412;%2011.14&#26085;&#12305;&#20197;&#27492;&#20026;&#2093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zhuwm\04&#22320;&#26041;&#32508;&#21512;\06&#22320;&#26041;&#39044;&#31639;\2022&#24180;\2022&#24180;&#22320;&#26041;&#36130;&#25919;&#39044;&#31639;&#349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5919;&#24220;&#39044;&#31639;&#25253;&#34920;&#27169;&#26495;2023---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 val="人民银行"/>
      <sheetName val="2009"/>
      <sheetName val="GDP"/>
      <sheetName val="本年收入合计"/>
      <sheetName val="财政部和发改委范围"/>
      <sheetName val="POWER ASSUMPTIONS"/>
      <sheetName val="20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八"/>
      <sheetName val="表九"/>
      <sheetName val="表十"/>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 val="表十二"/>
      <sheetName val="表十三"/>
      <sheetName val="表十四"/>
      <sheetName val="表十五"/>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八"/>
      <sheetName val="表九"/>
      <sheetName val="表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
  <sheetViews>
    <sheetView tabSelected="1" workbookViewId="0">
      <selection activeCell="E6" sqref="E6"/>
    </sheetView>
  </sheetViews>
  <sheetFormatPr defaultColWidth="9.125" defaultRowHeight="15.6" outlineLevelCol="4"/>
  <cols>
    <col min="1" max="1" width="26.375" style="32" customWidth="1"/>
    <col min="2" max="2" width="13.625" style="32" customWidth="1"/>
    <col min="3" max="3" width="22.5" style="32" customWidth="1"/>
    <col min="4" max="4" width="13.625" style="32" customWidth="1"/>
    <col min="5" max="5" width="20.375" style="32" customWidth="1"/>
    <col min="6" max="16384" width="9.125" style="32"/>
  </cols>
  <sheetData>
    <row r="1" ht="20.45" customHeight="1" spans="1:1">
      <c r="A1" s="32" t="s">
        <v>0</v>
      </c>
    </row>
    <row r="2" ht="49.5" customHeight="1" spans="1:4">
      <c r="A2" s="38" t="s">
        <v>1</v>
      </c>
      <c r="B2" s="38"/>
      <c r="C2" s="38"/>
      <c r="D2" s="38"/>
    </row>
    <row r="3" ht="30.75" customHeight="1" spans="1:4">
      <c r="A3" s="179" t="s">
        <v>2</v>
      </c>
      <c r="B3" s="179"/>
      <c r="C3" s="179"/>
      <c r="D3" s="179"/>
    </row>
    <row r="4" ht="30.75" customHeight="1" spans="1:4">
      <c r="A4" s="180" t="s">
        <v>3</v>
      </c>
      <c r="B4" s="181" t="s">
        <v>4</v>
      </c>
      <c r="C4" s="180" t="s">
        <v>3</v>
      </c>
      <c r="D4" s="181" t="s">
        <v>5</v>
      </c>
    </row>
    <row r="5" ht="30.75" customHeight="1" spans="1:4">
      <c r="A5" s="182" t="s">
        <v>6</v>
      </c>
      <c r="B5" s="183">
        <v>107126</v>
      </c>
      <c r="C5" s="182" t="s">
        <v>7</v>
      </c>
      <c r="D5" s="183">
        <v>133056</v>
      </c>
    </row>
    <row r="6" ht="30.75" customHeight="1" spans="1:4">
      <c r="A6" s="184" t="s">
        <v>8</v>
      </c>
      <c r="B6" s="183">
        <v>44118</v>
      </c>
      <c r="C6" s="184" t="s">
        <v>9</v>
      </c>
      <c r="D6" s="183">
        <v>19304</v>
      </c>
    </row>
    <row r="7" ht="30.75" customHeight="1" spans="1:4">
      <c r="A7" s="184" t="s">
        <v>10</v>
      </c>
      <c r="B7" s="183">
        <v>6378</v>
      </c>
      <c r="C7" s="185" t="s">
        <v>11</v>
      </c>
      <c r="D7" s="183">
        <v>4924</v>
      </c>
    </row>
    <row r="8" ht="30.75" customHeight="1" spans="1:5">
      <c r="A8" s="185" t="s">
        <v>12</v>
      </c>
      <c r="B8" s="183">
        <v>37021</v>
      </c>
      <c r="C8" s="185"/>
      <c r="D8" s="183"/>
      <c r="E8" s="186"/>
    </row>
    <row r="9" ht="30.75" customHeight="1" spans="1:4">
      <c r="A9" s="187" t="s">
        <v>13</v>
      </c>
      <c r="B9" s="183">
        <v>719</v>
      </c>
      <c r="C9" s="188"/>
      <c r="D9" s="183"/>
    </row>
    <row r="10" ht="30.75" customHeight="1" spans="1:4">
      <c r="A10" s="185" t="s">
        <v>14</v>
      </c>
      <c r="B10" s="183">
        <v>5615</v>
      </c>
      <c r="C10" s="189"/>
      <c r="D10" s="183"/>
    </row>
    <row r="11" ht="30.75" customHeight="1" spans="1:4">
      <c r="A11" s="185" t="s">
        <v>15</v>
      </c>
      <c r="B11" s="183">
        <v>0</v>
      </c>
      <c r="C11" s="188"/>
      <c r="D11" s="183"/>
    </row>
    <row r="12" ht="30.75" customHeight="1" spans="1:4">
      <c r="A12" s="185" t="s">
        <v>16</v>
      </c>
      <c r="B12" s="183">
        <v>425</v>
      </c>
      <c r="C12" s="188"/>
      <c r="D12" s="183"/>
    </row>
    <row r="13" ht="30.75" customHeight="1" spans="1:4">
      <c r="A13" s="190" t="s">
        <v>17</v>
      </c>
      <c r="B13" s="191">
        <f>B5+B6+B10+B11+B12</f>
        <v>157284</v>
      </c>
      <c r="C13" s="190" t="s">
        <v>18</v>
      </c>
      <c r="D13" s="191">
        <f>D5+D6++D8+D7+D10+D11+D12</f>
        <v>157284</v>
      </c>
    </row>
  </sheetData>
  <protectedRanges>
    <protectedRange sqref="B11" name="区域3_2"/>
    <protectedRange sqref="D7 D9:D10" name="区域3_5"/>
  </protectedRanges>
  <mergeCells count="2">
    <mergeCell ref="A2:D2"/>
    <mergeCell ref="A3:D3"/>
  </mergeCells>
  <printOptions horizontalCentered="1"/>
  <pageMargins left="1.10208333333333" right="1.10208333333333" top="1.45625" bottom="1.37777777777778" header="0.511111111111111" footer="0.511111111111111"/>
  <pageSetup paperSize="9" scale="95" orientation="portrait"/>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topLeftCell="A9" workbookViewId="0">
      <selection activeCell="G11" sqref="G11"/>
    </sheetView>
  </sheetViews>
  <sheetFormatPr defaultColWidth="8.75" defaultRowHeight="15.6"/>
  <cols>
    <col min="1" max="1" width="34.75" style="79" customWidth="1"/>
    <col min="2" max="2" width="20.125" style="79" customWidth="1"/>
    <col min="3" max="25" width="9" customWidth="1"/>
  </cols>
  <sheetData>
    <row r="1" ht="20.45" customHeight="1" spans="1:1">
      <c r="A1" s="79" t="s">
        <v>613</v>
      </c>
    </row>
    <row r="2" ht="49.5" customHeight="1" spans="1:9">
      <c r="A2" s="80" t="s">
        <v>614</v>
      </c>
      <c r="B2" s="80"/>
      <c r="I2" s="83" t="s">
        <v>615</v>
      </c>
    </row>
    <row r="3" ht="33.75" customHeight="1" spans="1:9">
      <c r="A3" s="81" t="s">
        <v>2</v>
      </c>
      <c r="B3" s="81"/>
      <c r="I3" s="84" t="s">
        <v>616</v>
      </c>
    </row>
    <row r="4" ht="33.75" customHeight="1" spans="1:9">
      <c r="A4" s="78" t="s">
        <v>3</v>
      </c>
      <c r="B4" s="82" t="s">
        <v>23</v>
      </c>
      <c r="I4" s="85" t="s">
        <v>617</v>
      </c>
    </row>
    <row r="5" ht="33.75" customHeight="1" spans="1:9">
      <c r="A5" s="78" t="s">
        <v>618</v>
      </c>
      <c r="B5" s="78"/>
      <c r="I5" s="85" t="s">
        <v>619</v>
      </c>
    </row>
    <row r="6" ht="33.75" customHeight="1" spans="1:2">
      <c r="A6" s="78" t="s">
        <v>620</v>
      </c>
      <c r="B6" s="78"/>
    </row>
    <row r="7" ht="33.75" customHeight="1" spans="1:2">
      <c r="A7" s="78" t="s">
        <v>621</v>
      </c>
      <c r="B7" s="78"/>
    </row>
    <row r="8" ht="33.75" customHeight="1" spans="1:2">
      <c r="A8" s="78" t="s">
        <v>622</v>
      </c>
      <c r="B8" s="78"/>
    </row>
    <row r="9" ht="33.75" customHeight="1" spans="1:2">
      <c r="A9" s="78" t="s">
        <v>623</v>
      </c>
      <c r="B9" s="78">
        <v>422</v>
      </c>
    </row>
    <row r="10" ht="33.75" customHeight="1" spans="1:2">
      <c r="A10" s="78" t="s">
        <v>624</v>
      </c>
      <c r="B10" s="78"/>
    </row>
    <row r="11" ht="33.75" customHeight="1" spans="1:2">
      <c r="A11" s="78" t="s">
        <v>625</v>
      </c>
      <c r="B11" s="78"/>
    </row>
    <row r="12" ht="33.75" customHeight="1" spans="1:2">
      <c r="A12" s="78" t="s">
        <v>626</v>
      </c>
      <c r="B12" s="78"/>
    </row>
    <row r="13" ht="33.75" customHeight="1" spans="1:2">
      <c r="A13" s="78" t="s">
        <v>627</v>
      </c>
      <c r="B13" s="78"/>
    </row>
    <row r="14" ht="33.75" customHeight="1" spans="1:2">
      <c r="A14" s="78" t="s">
        <v>628</v>
      </c>
      <c r="B14" s="78"/>
    </row>
    <row r="15" ht="33.75" customHeight="1" spans="1:2">
      <c r="A15" s="78" t="s">
        <v>629</v>
      </c>
      <c r="B15" s="78"/>
    </row>
    <row r="16" ht="33.75" customHeight="1" spans="1:2">
      <c r="A16" s="78" t="s">
        <v>630</v>
      </c>
      <c r="B16" s="78">
        <f>SUM(B5:B15)</f>
        <v>422</v>
      </c>
    </row>
  </sheetData>
  <mergeCells count="2">
    <mergeCell ref="A2:B2"/>
    <mergeCell ref="A3:B3"/>
  </mergeCells>
  <printOptions horizontalCentered="1"/>
  <pageMargins left="1.10208333333333" right="1.10208333333333" top="1.45625" bottom="1.37777777777778" header="0.511111111111111" footer="0.511111111111111"/>
  <pageSetup paperSize="9" orientation="portrait"/>
  <headerFooter alignWithMargins="0" scaleWithDoc="0"/>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
  <sheetViews>
    <sheetView showZeros="0" workbookViewId="0">
      <selection activeCell="F7" sqref="F7"/>
    </sheetView>
  </sheetViews>
  <sheetFormatPr defaultColWidth="13.375" defaultRowHeight="32.25" customHeight="1" outlineLevelCol="4"/>
  <cols>
    <col min="1" max="1" width="38.25" style="79" customWidth="1"/>
    <col min="2" max="2" width="19.25" style="79" customWidth="1"/>
    <col min="3" max="3" width="19.75" style="79" customWidth="1"/>
    <col min="4" max="4" width="13.375" style="25" customWidth="1"/>
    <col min="5" max="6" width="24.75" style="25" customWidth="1"/>
  </cols>
  <sheetData>
    <row r="1" ht="20.45" customHeight="1" spans="1:1">
      <c r="A1" s="79" t="s">
        <v>631</v>
      </c>
    </row>
    <row r="2" ht="49.5" customHeight="1" spans="1:3">
      <c r="A2" s="80" t="s">
        <v>632</v>
      </c>
      <c r="B2" s="80"/>
      <c r="C2" s="80"/>
    </row>
    <row r="3" ht="25.5" customHeight="1" spans="2:3">
      <c r="B3" s="81" t="s">
        <v>2</v>
      </c>
      <c r="C3" s="81"/>
    </row>
    <row r="4" ht="36.75" customHeight="1" spans="1:5">
      <c r="A4" s="78" t="s">
        <v>21</v>
      </c>
      <c r="B4" s="78" t="s">
        <v>91</v>
      </c>
      <c r="C4" s="78" t="s">
        <v>633</v>
      </c>
      <c r="E4" s="28"/>
    </row>
    <row r="5" ht="39.75" customHeight="1" spans="1:3">
      <c r="A5" s="78" t="s">
        <v>634</v>
      </c>
      <c r="B5" s="78">
        <v>45240</v>
      </c>
      <c r="C5" s="78">
        <v>45240</v>
      </c>
    </row>
    <row r="6" ht="39.75" customHeight="1" spans="1:3">
      <c r="A6" s="78" t="s">
        <v>635</v>
      </c>
      <c r="B6" s="78">
        <v>39715</v>
      </c>
      <c r="C6" s="78">
        <v>39715</v>
      </c>
    </row>
    <row r="7" ht="39.75" customHeight="1" spans="1:3">
      <c r="A7" s="78" t="s">
        <v>636</v>
      </c>
      <c r="B7" s="78">
        <v>42608</v>
      </c>
      <c r="C7" s="78">
        <v>42608</v>
      </c>
    </row>
    <row r="8" ht="39.75" customHeight="1" spans="1:3">
      <c r="A8" s="78" t="s">
        <v>637</v>
      </c>
      <c r="B8" s="78">
        <v>2768</v>
      </c>
      <c r="C8" s="78">
        <v>2768</v>
      </c>
    </row>
    <row r="9" ht="39.75" customHeight="1" spans="1:3">
      <c r="A9" s="78" t="s">
        <v>638</v>
      </c>
      <c r="B9" s="78">
        <v>2277</v>
      </c>
      <c r="C9" s="78">
        <v>2277</v>
      </c>
    </row>
    <row r="10" ht="39.75" customHeight="1" spans="1:3">
      <c r="A10" s="78" t="s">
        <v>639</v>
      </c>
      <c r="B10" s="78">
        <v>42406</v>
      </c>
      <c r="C10" s="78">
        <v>42406</v>
      </c>
    </row>
    <row r="11" ht="26.1" customHeight="1" spans="1:3">
      <c r="A11" s="78"/>
      <c r="B11" s="78"/>
      <c r="C11" s="78"/>
    </row>
    <row r="12" ht="27" customHeight="1"/>
    <row r="13" ht="23.1" customHeight="1"/>
  </sheetData>
  <mergeCells count="5">
    <mergeCell ref="A2:C2"/>
    <mergeCell ref="B3:C3"/>
    <mergeCell ref="A11:C11"/>
    <mergeCell ref="A12:C12"/>
    <mergeCell ref="A13:C13"/>
  </mergeCells>
  <printOptions horizontalCentered="1"/>
  <pageMargins left="1.10208333333333" right="1.10208333333333" top="1.10208333333333" bottom="1.10208333333333" header="0.511111111111111" footer="0.511111111111111"/>
  <pageSetup paperSize="9" scale="93" orientation="portrait"/>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
  <sheetViews>
    <sheetView showZeros="0" workbookViewId="0">
      <pane xSplit="1" ySplit="4" topLeftCell="B5" activePane="bottomRight" state="frozen"/>
      <selection/>
      <selection pane="topRight"/>
      <selection pane="bottomLeft"/>
      <selection pane="bottomRight" activeCell="F10" sqref="F10"/>
    </sheetView>
  </sheetViews>
  <sheetFormatPr defaultColWidth="8.75" defaultRowHeight="18.75" customHeight="1" outlineLevelRow="4" outlineLevelCol="4"/>
  <cols>
    <col min="1" max="1" width="38.75" customWidth="1"/>
    <col min="2" max="2" width="16.25" customWidth="1"/>
    <col min="3" max="3" width="29.625" customWidth="1"/>
    <col min="4" max="4" width="9" style="25" customWidth="1"/>
    <col min="5" max="5" width="18.375" style="25" customWidth="1"/>
    <col min="6" max="7" width="9" style="25" customWidth="1"/>
    <col min="8" max="30" width="9" customWidth="1"/>
  </cols>
  <sheetData>
    <row r="1" ht="20.45" customHeight="1" spans="1:1">
      <c r="A1" t="s">
        <v>640</v>
      </c>
    </row>
    <row r="2" ht="49.5" customHeight="1" spans="1:3">
      <c r="A2" s="30" t="s">
        <v>641</v>
      </c>
      <c r="B2" s="30"/>
      <c r="C2" s="30"/>
    </row>
    <row r="3" ht="33" customHeight="1" spans="3:3">
      <c r="C3" s="19" t="s">
        <v>2</v>
      </c>
    </row>
    <row r="4" ht="33" customHeight="1" spans="1:5">
      <c r="A4" s="20" t="s">
        <v>642</v>
      </c>
      <c r="B4" s="20" t="s">
        <v>643</v>
      </c>
      <c r="C4" s="20" t="s">
        <v>644</v>
      </c>
      <c r="E4" s="28"/>
    </row>
    <row r="5" ht="33" customHeight="1" spans="1:3">
      <c r="A5" s="20" t="s">
        <v>645</v>
      </c>
      <c r="B5" s="78">
        <v>42608</v>
      </c>
      <c r="C5" s="78">
        <v>42406</v>
      </c>
    </row>
  </sheetData>
  <mergeCells count="1">
    <mergeCell ref="A2:C2"/>
  </mergeCells>
  <printOptions horizontalCentered="1"/>
  <pageMargins left="1.10208333333333" right="1.10208333333333" top="1.45625" bottom="1.37777777777778" header="0.511111111111111" footer="0.511111111111111"/>
  <pageSetup paperSize="9" scale="85" orientation="portrait"/>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pane xSplit="2" ySplit="6" topLeftCell="C7" activePane="bottomRight" state="frozen"/>
      <selection/>
      <selection pane="topRight"/>
      <selection pane="bottomLeft"/>
      <selection pane="bottomRight" activeCell="H8" sqref="H8"/>
    </sheetView>
  </sheetViews>
  <sheetFormatPr defaultColWidth="9.125" defaultRowHeight="15.6" outlineLevelCol="5"/>
  <cols>
    <col min="1" max="1" width="32.3" customWidth="1"/>
    <col min="2" max="2" width="12.25" style="21" customWidth="1"/>
    <col min="3" max="3" width="31.3" customWidth="1"/>
    <col min="4" max="4" width="12.375" style="21" customWidth="1"/>
  </cols>
  <sheetData>
    <row r="1" ht="20.45" customHeight="1" spans="1:1">
      <c r="A1" t="s">
        <v>646</v>
      </c>
    </row>
    <row r="2" ht="49.5" customHeight="1" spans="1:4">
      <c r="A2" s="18" t="s">
        <v>647</v>
      </c>
      <c r="B2" s="18"/>
      <c r="C2" s="18"/>
      <c r="D2" s="18"/>
    </row>
    <row r="3" ht="32.25" customHeight="1" spans="4:4">
      <c r="D3" s="21" t="s">
        <v>648</v>
      </c>
    </row>
    <row r="4" ht="32.25" customHeight="1" spans="1:4">
      <c r="A4" s="22" t="s">
        <v>649</v>
      </c>
      <c r="B4" s="22" t="s">
        <v>4</v>
      </c>
      <c r="C4" s="22" t="s">
        <v>649</v>
      </c>
      <c r="D4" s="22" t="s">
        <v>5</v>
      </c>
    </row>
    <row r="5" ht="32.25" customHeight="1" spans="1:4">
      <c r="A5" s="20" t="s">
        <v>650</v>
      </c>
      <c r="B5" s="22"/>
      <c r="C5" s="20" t="s">
        <v>651</v>
      </c>
      <c r="D5" s="22">
        <v>45010</v>
      </c>
    </row>
    <row r="6" ht="32.25" customHeight="1" spans="1:4">
      <c r="A6" s="20" t="s">
        <v>652</v>
      </c>
      <c r="B6" s="22"/>
      <c r="C6" s="20" t="s">
        <v>653</v>
      </c>
      <c r="D6" s="22"/>
    </row>
    <row r="7" ht="32.25" customHeight="1" spans="1:4">
      <c r="A7" s="20" t="s">
        <v>654</v>
      </c>
      <c r="B7" s="22"/>
      <c r="C7" s="20" t="s">
        <v>655</v>
      </c>
      <c r="D7" s="22"/>
    </row>
    <row r="8" ht="32.25" customHeight="1" spans="1:4">
      <c r="A8" s="20" t="s">
        <v>656</v>
      </c>
      <c r="B8" s="22">
        <v>57209</v>
      </c>
      <c r="C8" s="20" t="s">
        <v>657</v>
      </c>
      <c r="D8" s="22"/>
    </row>
    <row r="9" ht="32.25" customHeight="1" spans="1:4">
      <c r="A9" s="20" t="s">
        <v>658</v>
      </c>
      <c r="B9" s="22"/>
      <c r="C9" s="20" t="s">
        <v>659</v>
      </c>
      <c r="D9" s="22">
        <v>4500</v>
      </c>
    </row>
    <row r="10" ht="32.25" customHeight="1" spans="1:4">
      <c r="A10" s="20" t="s">
        <v>660</v>
      </c>
      <c r="B10" s="22"/>
      <c r="C10" s="20" t="s">
        <v>661</v>
      </c>
      <c r="D10" s="22">
        <v>7699</v>
      </c>
    </row>
    <row r="11" ht="32.25" customHeight="1" spans="1:4">
      <c r="A11" s="20"/>
      <c r="B11" s="22"/>
      <c r="C11" s="20"/>
      <c r="D11" s="22"/>
    </row>
    <row r="12" ht="32.25" customHeight="1" spans="1:4">
      <c r="A12" s="20"/>
      <c r="B12" s="22"/>
      <c r="C12" s="20"/>
      <c r="D12" s="22"/>
    </row>
    <row r="13" ht="32.25" customHeight="1" spans="1:4">
      <c r="A13" s="20" t="s">
        <v>17</v>
      </c>
      <c r="B13" s="22">
        <f>SUM(B5:B12)</f>
        <v>57209</v>
      </c>
      <c r="C13" s="20" t="s">
        <v>18</v>
      </c>
      <c r="D13" s="22">
        <f>SUM(D5:D12)</f>
        <v>57209</v>
      </c>
    </row>
  </sheetData>
  <protectedRanges>
    <protectedRange password="C433" sqref="C38" name="区域3"/>
    <protectedRange sqref="D32:D37" name="区域2"/>
    <protectedRange sqref="B32:B38" name="区域1"/>
    <protectedRange sqref="B11:B13 D13" name="区域1_1"/>
    <protectedRange sqref="D14:D16" name="区域2_1_1"/>
    <protectedRange sqref="D25:D27" name="区域2_2"/>
  </protectedRanges>
  <mergeCells count="2">
    <mergeCell ref="A2:D2"/>
    <mergeCell ref="E3:F3"/>
  </mergeCells>
  <printOptions horizontalCentered="1"/>
  <pageMargins left="1.10208333333333" right="1.10208333333333" top="1.45625" bottom="1.37777777777778" header="0.511111111111111" footer="0.511111111111111"/>
  <pageSetup paperSize="9" orientation="portrait"/>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showZeros="0" topLeftCell="A4" workbookViewId="0">
      <selection activeCell="I15" sqref="I15"/>
    </sheetView>
  </sheetViews>
  <sheetFormatPr defaultColWidth="8.75" defaultRowHeight="21" customHeight="1" outlineLevelCol="3"/>
  <cols>
    <col min="1" max="1" width="35.125" customWidth="1"/>
    <col min="2" max="2" width="15.625" customWidth="1"/>
    <col min="3" max="3" width="13.125" customWidth="1"/>
    <col min="4" max="4" width="20.375" customWidth="1"/>
    <col min="5" max="33" width="9" customWidth="1"/>
  </cols>
  <sheetData>
    <row r="1" ht="20.45" customHeight="1" spans="1:1">
      <c r="A1" t="s">
        <v>662</v>
      </c>
    </row>
    <row r="2" ht="49.5" customHeight="1" spans="1:4">
      <c r="A2" s="18" t="s">
        <v>663</v>
      </c>
      <c r="B2" s="18"/>
      <c r="C2" s="18"/>
      <c r="D2" s="18"/>
    </row>
    <row r="3" ht="33.75" customHeight="1" spans="4:4">
      <c r="D3" s="19" t="s">
        <v>2</v>
      </c>
    </row>
    <row r="4" ht="33.75" customHeight="1" spans="1:4">
      <c r="A4" s="22" t="s">
        <v>21</v>
      </c>
      <c r="B4" s="20" t="s">
        <v>51</v>
      </c>
      <c r="C4" s="20" t="s">
        <v>23</v>
      </c>
      <c r="D4" s="20" t="s">
        <v>24</v>
      </c>
    </row>
    <row r="5" ht="33.75" customHeight="1" spans="1:4">
      <c r="A5" s="20" t="s">
        <v>664</v>
      </c>
      <c r="B5" s="20"/>
      <c r="C5" s="20"/>
      <c r="D5" s="20"/>
    </row>
    <row r="6" ht="33.75" customHeight="1" spans="1:4">
      <c r="A6" s="20" t="s">
        <v>665</v>
      </c>
      <c r="B6" s="20"/>
      <c r="C6" s="20"/>
      <c r="D6" s="20"/>
    </row>
    <row r="7" ht="33.75" customHeight="1" spans="1:4">
      <c r="A7" s="20" t="s">
        <v>666</v>
      </c>
      <c r="B7" s="20"/>
      <c r="C7" s="20"/>
      <c r="D7" s="20"/>
    </row>
    <row r="8" ht="33.75" customHeight="1" spans="1:4">
      <c r="A8" s="20" t="s">
        <v>667</v>
      </c>
      <c r="B8" s="20"/>
      <c r="C8" s="20"/>
      <c r="D8" s="20"/>
    </row>
    <row r="9" ht="33.75" customHeight="1" spans="1:4">
      <c r="A9" s="20" t="s">
        <v>668</v>
      </c>
      <c r="B9" s="20"/>
      <c r="C9" s="20"/>
      <c r="D9" s="20"/>
    </row>
    <row r="10" ht="33.75" customHeight="1" spans="1:4">
      <c r="A10" s="20" t="s">
        <v>669</v>
      </c>
      <c r="B10" s="20">
        <v>16865</v>
      </c>
      <c r="C10" s="20"/>
      <c r="D10" s="75"/>
    </row>
    <row r="11" ht="33.75" customHeight="1" spans="1:4">
      <c r="A11" s="20" t="s">
        <v>14</v>
      </c>
      <c r="B11" s="76">
        <v>42456</v>
      </c>
      <c r="C11" s="77">
        <v>57209</v>
      </c>
      <c r="D11" s="75"/>
    </row>
    <row r="12" ht="33.75" customHeight="1" spans="1:4">
      <c r="A12" s="20" t="s">
        <v>670</v>
      </c>
      <c r="B12" s="76"/>
      <c r="C12" s="77"/>
      <c r="D12" s="75"/>
    </row>
    <row r="13" ht="33.75" customHeight="1" spans="1:4">
      <c r="A13" s="20" t="s">
        <v>16</v>
      </c>
      <c r="B13" s="76">
        <v>7972</v>
      </c>
      <c r="C13" s="77"/>
      <c r="D13" s="75"/>
    </row>
    <row r="14" ht="33.75" customHeight="1" spans="1:4">
      <c r="A14" s="20" t="s">
        <v>671</v>
      </c>
      <c r="B14" s="20">
        <v>82700</v>
      </c>
      <c r="C14" s="20"/>
      <c r="D14" s="20"/>
    </row>
    <row r="15" ht="33.75" customHeight="1" spans="1:4">
      <c r="A15" s="20" t="s">
        <v>47</v>
      </c>
      <c r="B15" s="20">
        <f>SUM(B5:B14)</f>
        <v>149993</v>
      </c>
      <c r="C15" s="20">
        <f>SUM(C5:C14)</f>
        <v>57209</v>
      </c>
      <c r="D15" s="75">
        <f>C15/B15*100</f>
        <v>38.14</v>
      </c>
    </row>
  </sheetData>
  <protectedRanges>
    <protectedRange sqref="C5:C7" name="区域1_1"/>
  </protectedRanges>
  <mergeCells count="1">
    <mergeCell ref="A2:D2"/>
  </mergeCells>
  <printOptions horizontalCentered="1"/>
  <pageMargins left="1.10208333333333" right="1.10208333333333" top="1.45625" bottom="1.37777777777778" header="0.511111111111111" footer="0.511111111111111"/>
  <pageSetup paperSize="9" orientation="portrait"/>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J311"/>
  <sheetViews>
    <sheetView showGridLines="0" showZeros="0" workbookViewId="0">
      <pane ySplit="5" topLeftCell="A191" activePane="bottomLeft" state="frozen"/>
      <selection/>
      <selection pane="bottomLeft" activeCell="H207" sqref="H207"/>
    </sheetView>
  </sheetViews>
  <sheetFormatPr defaultColWidth="9" defaultRowHeight="15.6"/>
  <cols>
    <col min="1" max="1" width="53" style="54" customWidth="1"/>
    <col min="2" max="2" width="10.625" style="36" customWidth="1"/>
    <col min="3" max="3" width="10.625" style="55" customWidth="1"/>
    <col min="4" max="4" width="8.375" style="36" customWidth="1"/>
    <col min="5" max="6" width="10.6333333333333" style="36" customWidth="1"/>
    <col min="7" max="16376" width="9" style="34"/>
    <col min="16377" max="16384" width="9" style="32"/>
  </cols>
  <sheetData>
    <row r="1" s="32" customFormat="1" ht="20.45" customHeight="1" spans="1:6">
      <c r="A1" s="32" t="s">
        <v>672</v>
      </c>
      <c r="B1" s="37"/>
      <c r="C1" s="56"/>
      <c r="D1" s="37"/>
      <c r="E1" s="37"/>
      <c r="F1" s="37"/>
    </row>
    <row r="2" s="32" customFormat="1" ht="33" customHeight="1" spans="1:6">
      <c r="A2" s="38" t="s">
        <v>673</v>
      </c>
      <c r="B2" s="39"/>
      <c r="C2" s="57"/>
      <c r="D2" s="39"/>
      <c r="E2" s="39"/>
      <c r="F2" s="39"/>
    </row>
    <row r="3" s="32" customFormat="1" ht="20.1" customHeight="1" spans="2:6">
      <c r="B3" s="37"/>
      <c r="C3" s="56"/>
      <c r="D3" s="37"/>
      <c r="E3" s="37"/>
      <c r="F3" s="37" t="s">
        <v>2</v>
      </c>
    </row>
    <row r="4" s="33" customFormat="1" ht="19.5" customHeight="1" spans="1:6">
      <c r="A4" s="58" t="s">
        <v>674</v>
      </c>
      <c r="B4" s="42" t="s">
        <v>675</v>
      </c>
      <c r="C4" s="59" t="s">
        <v>676</v>
      </c>
      <c r="D4" s="42" t="s">
        <v>91</v>
      </c>
      <c r="E4" s="42"/>
      <c r="F4" s="42"/>
    </row>
    <row r="5" s="33" customFormat="1" ht="60" customHeight="1" spans="1:6">
      <c r="A5" s="58"/>
      <c r="B5" s="42"/>
      <c r="C5" s="59"/>
      <c r="D5" s="42" t="s">
        <v>94</v>
      </c>
      <c r="E5" s="60" t="s">
        <v>677</v>
      </c>
      <c r="F5" s="60" t="s">
        <v>678</v>
      </c>
    </row>
    <row r="6" ht="20.1" customHeight="1" spans="1:6">
      <c r="A6" s="61" t="s">
        <v>679</v>
      </c>
      <c r="B6" s="62">
        <f t="shared" ref="B6:D6" si="0">SUM(B7,B13,B19)</f>
        <v>2</v>
      </c>
      <c r="C6" s="63">
        <f t="shared" si="0"/>
        <v>1</v>
      </c>
      <c r="D6" s="62">
        <f t="shared" si="0"/>
        <v>0</v>
      </c>
      <c r="E6" s="62">
        <f t="shared" ref="E6:E69" si="1">IF(B6=0,"",ROUND(D6/B6*100,1))</f>
        <v>0</v>
      </c>
      <c r="F6" s="62">
        <f t="shared" ref="F6:F69" si="2">IF(C6=0,"",ROUND(D6/C6*100,1))</f>
        <v>0</v>
      </c>
    </row>
    <row r="7" ht="20.1" customHeight="1" spans="1:6">
      <c r="A7" s="64" t="s">
        <v>680</v>
      </c>
      <c r="B7" s="62">
        <f t="shared" ref="B7:D7" si="3">SUM(B8:B12)</f>
        <v>2</v>
      </c>
      <c r="C7" s="63">
        <f t="shared" si="3"/>
        <v>1</v>
      </c>
      <c r="D7" s="62">
        <f t="shared" si="3"/>
        <v>0</v>
      </c>
      <c r="E7" s="62">
        <f t="shared" si="1"/>
        <v>0</v>
      </c>
      <c r="F7" s="62">
        <f t="shared" si="2"/>
        <v>0</v>
      </c>
    </row>
    <row r="8" ht="20.1" hidden="1" customHeight="1" spans="1:6">
      <c r="A8" s="64" t="s">
        <v>681</v>
      </c>
      <c r="B8" s="62"/>
      <c r="C8" s="62"/>
      <c r="D8" s="62"/>
      <c r="E8" s="62" t="str">
        <f t="shared" si="1"/>
        <v/>
      </c>
      <c r="F8" s="62" t="str">
        <f t="shared" si="2"/>
        <v/>
      </c>
    </row>
    <row r="9" ht="20.1" hidden="1" customHeight="1" spans="1:6">
      <c r="A9" s="64" t="s">
        <v>682</v>
      </c>
      <c r="B9" s="62"/>
      <c r="C9" s="62"/>
      <c r="D9" s="62"/>
      <c r="E9" s="62" t="str">
        <f t="shared" si="1"/>
        <v/>
      </c>
      <c r="F9" s="62" t="str">
        <f t="shared" si="2"/>
        <v/>
      </c>
    </row>
    <row r="10" ht="20.1" hidden="1" customHeight="1" spans="1:6">
      <c r="A10" s="64" t="s">
        <v>683</v>
      </c>
      <c r="B10" s="62"/>
      <c r="C10" s="62"/>
      <c r="D10" s="62"/>
      <c r="E10" s="62" t="str">
        <f t="shared" si="1"/>
        <v/>
      </c>
      <c r="F10" s="62" t="str">
        <f t="shared" si="2"/>
        <v/>
      </c>
    </row>
    <row r="11" ht="20.1" hidden="1" customHeight="1" spans="1:6">
      <c r="A11" s="64" t="s">
        <v>684</v>
      </c>
      <c r="B11" s="62"/>
      <c r="C11" s="62"/>
      <c r="D11" s="62"/>
      <c r="E11" s="62" t="str">
        <f t="shared" si="1"/>
        <v/>
      </c>
      <c r="F11" s="62" t="str">
        <f t="shared" si="2"/>
        <v/>
      </c>
    </row>
    <row r="12" ht="20.1" customHeight="1" spans="1:6">
      <c r="A12" s="64" t="s">
        <v>685</v>
      </c>
      <c r="B12" s="62">
        <v>2</v>
      </c>
      <c r="C12" s="63">
        <v>1</v>
      </c>
      <c r="D12" s="62"/>
      <c r="E12" s="62">
        <f t="shared" si="1"/>
        <v>0</v>
      </c>
      <c r="F12" s="62">
        <f t="shared" si="2"/>
        <v>0</v>
      </c>
    </row>
    <row r="13" ht="20.1" hidden="1" customHeight="1" spans="1:6">
      <c r="A13" s="64" t="s">
        <v>686</v>
      </c>
      <c r="B13" s="62">
        <f t="shared" ref="B13:D13" si="4">SUM(B14:B18)</f>
        <v>0</v>
      </c>
      <c r="C13" s="62">
        <f t="shared" si="4"/>
        <v>0</v>
      </c>
      <c r="D13" s="62">
        <f t="shared" si="4"/>
        <v>0</v>
      </c>
      <c r="E13" s="62" t="str">
        <f t="shared" si="1"/>
        <v/>
      </c>
      <c r="F13" s="62" t="str">
        <f t="shared" si="2"/>
        <v/>
      </c>
    </row>
    <row r="14" ht="20.1" hidden="1" customHeight="1" spans="1:6">
      <c r="A14" s="64" t="s">
        <v>687</v>
      </c>
      <c r="B14" s="62"/>
      <c r="C14" s="62"/>
      <c r="D14" s="62"/>
      <c r="E14" s="62" t="str">
        <f t="shared" si="1"/>
        <v/>
      </c>
      <c r="F14" s="62" t="str">
        <f t="shared" si="2"/>
        <v/>
      </c>
    </row>
    <row r="15" ht="20.1" hidden="1" customHeight="1" spans="1:6">
      <c r="A15" s="64" t="s">
        <v>688</v>
      </c>
      <c r="B15" s="62"/>
      <c r="C15" s="62"/>
      <c r="D15" s="62"/>
      <c r="E15" s="62" t="str">
        <f t="shared" si="1"/>
        <v/>
      </c>
      <c r="F15" s="62" t="str">
        <f t="shared" si="2"/>
        <v/>
      </c>
    </row>
    <row r="16" ht="20.1" hidden="1" customHeight="1" spans="1:6">
      <c r="A16" s="64" t="s">
        <v>689</v>
      </c>
      <c r="B16" s="62"/>
      <c r="C16" s="62"/>
      <c r="D16" s="62"/>
      <c r="E16" s="62" t="str">
        <f t="shared" si="1"/>
        <v/>
      </c>
      <c r="F16" s="62" t="str">
        <f t="shared" si="2"/>
        <v/>
      </c>
    </row>
    <row r="17" ht="20.1" hidden="1" customHeight="1" spans="1:6">
      <c r="A17" s="64" t="s">
        <v>690</v>
      </c>
      <c r="B17" s="62"/>
      <c r="C17" s="62"/>
      <c r="D17" s="62"/>
      <c r="E17" s="62" t="str">
        <f t="shared" si="1"/>
        <v/>
      </c>
      <c r="F17" s="62" t="str">
        <f t="shared" si="2"/>
        <v/>
      </c>
    </row>
    <row r="18" ht="20.1" hidden="1" customHeight="1" spans="1:6">
      <c r="A18" s="64" t="s">
        <v>691</v>
      </c>
      <c r="B18" s="62"/>
      <c r="C18" s="62"/>
      <c r="D18" s="62"/>
      <c r="E18" s="62" t="str">
        <f t="shared" si="1"/>
        <v/>
      </c>
      <c r="F18" s="62" t="str">
        <f t="shared" si="2"/>
        <v/>
      </c>
    </row>
    <row r="19" ht="20.1" hidden="1" customHeight="1" spans="1:6">
      <c r="A19" s="64" t="s">
        <v>692</v>
      </c>
      <c r="B19" s="62">
        <f t="shared" ref="B19:D19" si="5">SUM(B20:B21)</f>
        <v>0</v>
      </c>
      <c r="C19" s="62">
        <f t="shared" si="5"/>
        <v>0</v>
      </c>
      <c r="D19" s="62">
        <f t="shared" si="5"/>
        <v>0</v>
      </c>
      <c r="E19" s="62" t="str">
        <f t="shared" si="1"/>
        <v/>
      </c>
      <c r="F19" s="62" t="str">
        <f t="shared" si="2"/>
        <v/>
      </c>
    </row>
    <row r="20" ht="20.1" hidden="1" customHeight="1" spans="1:6">
      <c r="A20" s="48" t="s">
        <v>693</v>
      </c>
      <c r="B20" s="62"/>
      <c r="C20" s="62"/>
      <c r="D20" s="62"/>
      <c r="E20" s="62" t="str">
        <f t="shared" si="1"/>
        <v/>
      </c>
      <c r="F20" s="62" t="str">
        <f t="shared" si="2"/>
        <v/>
      </c>
    </row>
    <row r="21" ht="20.1" hidden="1" customHeight="1" spans="1:6">
      <c r="A21" s="48" t="s">
        <v>694</v>
      </c>
      <c r="B21" s="62"/>
      <c r="C21" s="62"/>
      <c r="D21" s="62"/>
      <c r="E21" s="62" t="str">
        <f t="shared" si="1"/>
        <v/>
      </c>
      <c r="F21" s="62" t="str">
        <f t="shared" si="2"/>
        <v/>
      </c>
    </row>
    <row r="22" ht="20.1" hidden="1" customHeight="1" spans="1:6">
      <c r="A22" s="61" t="s">
        <v>695</v>
      </c>
      <c r="B22" s="62">
        <f t="shared" ref="B22:D22" si="6">SUM(B23,B27,B31)</f>
        <v>0</v>
      </c>
      <c r="C22" s="62">
        <f t="shared" si="6"/>
        <v>0</v>
      </c>
      <c r="D22" s="62">
        <f t="shared" si="6"/>
        <v>0</v>
      </c>
      <c r="E22" s="62" t="str">
        <f t="shared" si="1"/>
        <v/>
      </c>
      <c r="F22" s="62" t="str">
        <f t="shared" si="2"/>
        <v/>
      </c>
    </row>
    <row r="23" ht="20.1" hidden="1" customHeight="1" spans="1:6">
      <c r="A23" s="64" t="s">
        <v>696</v>
      </c>
      <c r="B23" s="62">
        <f t="shared" ref="B23:D23" si="7">SUM(B24:B26)</f>
        <v>0</v>
      </c>
      <c r="C23" s="62">
        <f t="shared" si="7"/>
        <v>0</v>
      </c>
      <c r="D23" s="62">
        <f t="shared" si="7"/>
        <v>0</v>
      </c>
      <c r="E23" s="62" t="str">
        <f t="shared" si="1"/>
        <v/>
      </c>
      <c r="F23" s="62" t="str">
        <f t="shared" si="2"/>
        <v/>
      </c>
    </row>
    <row r="24" ht="20.1" hidden="1" customHeight="1" spans="1:6">
      <c r="A24" s="64" t="s">
        <v>697</v>
      </c>
      <c r="B24" s="62"/>
      <c r="C24" s="62"/>
      <c r="D24" s="62"/>
      <c r="E24" s="62" t="str">
        <f t="shared" si="1"/>
        <v/>
      </c>
      <c r="F24" s="62" t="str">
        <f t="shared" si="2"/>
        <v/>
      </c>
    </row>
    <row r="25" ht="20.1" hidden="1" customHeight="1" spans="1:6">
      <c r="A25" s="64" t="s">
        <v>698</v>
      </c>
      <c r="B25" s="62"/>
      <c r="C25" s="62"/>
      <c r="D25" s="62"/>
      <c r="E25" s="62" t="str">
        <f t="shared" si="1"/>
        <v/>
      </c>
      <c r="F25" s="62" t="str">
        <f t="shared" si="2"/>
        <v/>
      </c>
    </row>
    <row r="26" ht="20.1" hidden="1" customHeight="1" spans="1:6">
      <c r="A26" s="64" t="s">
        <v>699</v>
      </c>
      <c r="B26" s="62"/>
      <c r="C26" s="62"/>
      <c r="D26" s="62"/>
      <c r="E26" s="62" t="str">
        <f t="shared" si="1"/>
        <v/>
      </c>
      <c r="F26" s="62" t="str">
        <f t="shared" si="2"/>
        <v/>
      </c>
    </row>
    <row r="27" ht="20.1" hidden="1" customHeight="1" spans="1:6">
      <c r="A27" s="64" t="s">
        <v>700</v>
      </c>
      <c r="B27" s="62">
        <f t="shared" ref="B27:D27" si="8">SUM(B28:B30)</f>
        <v>0</v>
      </c>
      <c r="C27" s="62">
        <f t="shared" si="8"/>
        <v>0</v>
      </c>
      <c r="D27" s="62">
        <f t="shared" si="8"/>
        <v>0</v>
      </c>
      <c r="E27" s="62" t="str">
        <f t="shared" si="1"/>
        <v/>
      </c>
      <c r="F27" s="62" t="str">
        <f t="shared" si="2"/>
        <v/>
      </c>
    </row>
    <row r="28" ht="20.1" hidden="1" customHeight="1" spans="1:6">
      <c r="A28" s="64" t="s">
        <v>697</v>
      </c>
      <c r="B28" s="62"/>
      <c r="C28" s="62"/>
      <c r="D28" s="62"/>
      <c r="E28" s="62" t="str">
        <f t="shared" si="1"/>
        <v/>
      </c>
      <c r="F28" s="62" t="str">
        <f t="shared" si="2"/>
        <v/>
      </c>
    </row>
    <row r="29" ht="20.1" hidden="1" customHeight="1" spans="1:6">
      <c r="A29" s="64" t="s">
        <v>698</v>
      </c>
      <c r="B29" s="62"/>
      <c r="C29" s="62"/>
      <c r="D29" s="62"/>
      <c r="E29" s="62" t="str">
        <f t="shared" si="1"/>
        <v/>
      </c>
      <c r="F29" s="62" t="str">
        <f t="shared" si="2"/>
        <v/>
      </c>
    </row>
    <row r="30" ht="20.1" hidden="1" customHeight="1" spans="1:6">
      <c r="A30" s="65" t="s">
        <v>701</v>
      </c>
      <c r="B30" s="62"/>
      <c r="C30" s="62"/>
      <c r="D30" s="62"/>
      <c r="E30" s="62" t="str">
        <f t="shared" si="1"/>
        <v/>
      </c>
      <c r="F30" s="62" t="str">
        <f t="shared" si="2"/>
        <v/>
      </c>
    </row>
    <row r="31" ht="20.1" hidden="1" customHeight="1" spans="1:6">
      <c r="A31" s="64" t="s">
        <v>702</v>
      </c>
      <c r="B31" s="62">
        <f t="shared" ref="B31:D31" si="9">SUM(B32:B33)</f>
        <v>0</v>
      </c>
      <c r="C31" s="62">
        <f t="shared" si="9"/>
        <v>0</v>
      </c>
      <c r="D31" s="62">
        <f t="shared" si="9"/>
        <v>0</v>
      </c>
      <c r="E31" s="62" t="str">
        <f t="shared" si="1"/>
        <v/>
      </c>
      <c r="F31" s="62" t="str">
        <f t="shared" si="2"/>
        <v/>
      </c>
    </row>
    <row r="32" ht="20.1" hidden="1" customHeight="1" spans="1:6">
      <c r="A32" s="48" t="s">
        <v>698</v>
      </c>
      <c r="B32" s="62"/>
      <c r="C32" s="62"/>
      <c r="D32" s="62"/>
      <c r="E32" s="62" t="str">
        <f t="shared" si="1"/>
        <v/>
      </c>
      <c r="F32" s="62" t="str">
        <f t="shared" si="2"/>
        <v/>
      </c>
    </row>
    <row r="33" ht="20.1" hidden="1" customHeight="1" spans="1:6">
      <c r="A33" s="48" t="s">
        <v>703</v>
      </c>
      <c r="B33" s="62"/>
      <c r="C33" s="62"/>
      <c r="D33" s="62"/>
      <c r="E33" s="62" t="str">
        <f t="shared" si="1"/>
        <v/>
      </c>
      <c r="F33" s="62" t="str">
        <f t="shared" si="2"/>
        <v/>
      </c>
    </row>
    <row r="34" ht="20.1" hidden="1" customHeight="1" spans="1:6">
      <c r="A34" s="61" t="s">
        <v>704</v>
      </c>
      <c r="B34" s="62">
        <f t="shared" ref="B34:D34" si="10">SUM(B35,B40)</f>
        <v>0</v>
      </c>
      <c r="C34" s="62">
        <f t="shared" si="10"/>
        <v>0</v>
      </c>
      <c r="D34" s="62">
        <f t="shared" si="10"/>
        <v>0</v>
      </c>
      <c r="E34" s="62" t="str">
        <f t="shared" si="1"/>
        <v/>
      </c>
      <c r="F34" s="62" t="str">
        <f t="shared" si="2"/>
        <v/>
      </c>
    </row>
    <row r="35" ht="20.1" hidden="1" customHeight="1" spans="1:6">
      <c r="A35" s="61" t="s">
        <v>705</v>
      </c>
      <c r="B35" s="62">
        <f t="shared" ref="B35:D35" si="11">SUM(B36:B39)</f>
        <v>0</v>
      </c>
      <c r="C35" s="62">
        <f t="shared" si="11"/>
        <v>0</v>
      </c>
      <c r="D35" s="62">
        <f t="shared" si="11"/>
        <v>0</v>
      </c>
      <c r="E35" s="62" t="str">
        <f t="shared" si="1"/>
        <v/>
      </c>
      <c r="F35" s="62" t="str">
        <f t="shared" si="2"/>
        <v/>
      </c>
    </row>
    <row r="36" ht="20.1" hidden="1" customHeight="1" spans="1:6">
      <c r="A36" s="61" t="s">
        <v>706</v>
      </c>
      <c r="B36" s="62"/>
      <c r="C36" s="62"/>
      <c r="D36" s="62"/>
      <c r="E36" s="62" t="str">
        <f t="shared" si="1"/>
        <v/>
      </c>
      <c r="F36" s="62" t="str">
        <f t="shared" si="2"/>
        <v/>
      </c>
    </row>
    <row r="37" ht="20.1" hidden="1" customHeight="1" spans="1:6">
      <c r="A37" s="61" t="s">
        <v>707</v>
      </c>
      <c r="B37" s="62"/>
      <c r="C37" s="62"/>
      <c r="D37" s="62"/>
      <c r="E37" s="62" t="str">
        <f t="shared" si="1"/>
        <v/>
      </c>
      <c r="F37" s="62" t="str">
        <f t="shared" si="2"/>
        <v/>
      </c>
    </row>
    <row r="38" ht="20.1" hidden="1" customHeight="1" spans="1:6">
      <c r="A38" s="61" t="s">
        <v>708</v>
      </c>
      <c r="B38" s="62"/>
      <c r="C38" s="62"/>
      <c r="D38" s="62"/>
      <c r="E38" s="62" t="str">
        <f t="shared" si="1"/>
        <v/>
      </c>
      <c r="F38" s="62" t="str">
        <f t="shared" si="2"/>
        <v/>
      </c>
    </row>
    <row r="39" ht="20.1" hidden="1" customHeight="1" spans="1:6">
      <c r="A39" s="61" t="s">
        <v>709</v>
      </c>
      <c r="B39" s="62"/>
      <c r="C39" s="62"/>
      <c r="D39" s="62"/>
      <c r="E39" s="62" t="str">
        <f t="shared" si="1"/>
        <v/>
      </c>
      <c r="F39" s="62" t="str">
        <f t="shared" si="2"/>
        <v/>
      </c>
    </row>
    <row r="40" ht="20.1" hidden="1" customHeight="1" spans="1:6">
      <c r="A40" s="61" t="s">
        <v>710</v>
      </c>
      <c r="B40" s="62">
        <f t="shared" ref="B40:D40" si="12">SUM(B41:B44)</f>
        <v>0</v>
      </c>
      <c r="C40" s="62">
        <f t="shared" si="12"/>
        <v>0</v>
      </c>
      <c r="D40" s="62">
        <f t="shared" si="12"/>
        <v>0</v>
      </c>
      <c r="E40" s="62" t="str">
        <f t="shared" si="1"/>
        <v/>
      </c>
      <c r="F40" s="62" t="str">
        <f t="shared" si="2"/>
        <v/>
      </c>
    </row>
    <row r="41" ht="20.1" hidden="1" customHeight="1" spans="1:6">
      <c r="A41" s="61" t="s">
        <v>711</v>
      </c>
      <c r="B41" s="62"/>
      <c r="C41" s="62"/>
      <c r="D41" s="62"/>
      <c r="E41" s="62" t="str">
        <f t="shared" si="1"/>
        <v/>
      </c>
      <c r="F41" s="62" t="str">
        <f t="shared" si="2"/>
        <v/>
      </c>
    </row>
    <row r="42" ht="20.1" hidden="1" customHeight="1" spans="1:6">
      <c r="A42" s="61" t="s">
        <v>712</v>
      </c>
      <c r="B42" s="62"/>
      <c r="C42" s="62"/>
      <c r="D42" s="62"/>
      <c r="E42" s="62" t="str">
        <f t="shared" si="1"/>
        <v/>
      </c>
      <c r="F42" s="62" t="str">
        <f t="shared" si="2"/>
        <v/>
      </c>
    </row>
    <row r="43" ht="20.1" hidden="1" customHeight="1" spans="1:6">
      <c r="A43" s="61" t="s">
        <v>713</v>
      </c>
      <c r="B43" s="62"/>
      <c r="C43" s="62"/>
      <c r="D43" s="62"/>
      <c r="E43" s="62" t="str">
        <f t="shared" si="1"/>
        <v/>
      </c>
      <c r="F43" s="62" t="str">
        <f t="shared" si="2"/>
        <v/>
      </c>
    </row>
    <row r="44" ht="20.1" hidden="1" customHeight="1" spans="1:6">
      <c r="A44" s="61" t="s">
        <v>714</v>
      </c>
      <c r="B44" s="62"/>
      <c r="C44" s="62"/>
      <c r="D44" s="62"/>
      <c r="E44" s="62" t="str">
        <f t="shared" si="1"/>
        <v/>
      </c>
      <c r="F44" s="62" t="str">
        <f t="shared" si="2"/>
        <v/>
      </c>
    </row>
    <row r="45" ht="20.1" customHeight="1" spans="1:6">
      <c r="A45" s="61" t="s">
        <v>715</v>
      </c>
      <c r="B45" s="62">
        <f t="shared" ref="B45:D45" si="13">SUM(B46,B62,B66,B67,B73,B77,B81,B85,B91,B94)</f>
        <v>39771</v>
      </c>
      <c r="C45" s="63">
        <f t="shared" si="13"/>
        <v>18009</v>
      </c>
      <c r="D45" s="62">
        <f t="shared" si="13"/>
        <v>34700</v>
      </c>
      <c r="E45" s="62">
        <f t="shared" si="1"/>
        <v>87.2</v>
      </c>
      <c r="F45" s="62">
        <f t="shared" si="2"/>
        <v>192.7</v>
      </c>
    </row>
    <row r="46" s="52" customFormat="1" ht="20.1" customHeight="1" spans="1:6">
      <c r="A46" s="61" t="s">
        <v>716</v>
      </c>
      <c r="B46" s="62">
        <f t="shared" ref="B46:D46" si="14">SUM(B47:B61)</f>
        <v>0</v>
      </c>
      <c r="C46" s="63">
        <f t="shared" si="14"/>
        <v>10223</v>
      </c>
      <c r="D46" s="62">
        <f t="shared" si="14"/>
        <v>0</v>
      </c>
      <c r="E46" s="62" t="str">
        <f t="shared" si="1"/>
        <v/>
      </c>
      <c r="F46" s="62">
        <f t="shared" si="2"/>
        <v>0</v>
      </c>
    </row>
    <row r="47" ht="20.1" hidden="1" customHeight="1" spans="1:6">
      <c r="A47" s="65" t="s">
        <v>717</v>
      </c>
      <c r="B47" s="62"/>
      <c r="C47" s="62"/>
      <c r="D47" s="62"/>
      <c r="E47" s="62" t="str">
        <f t="shared" si="1"/>
        <v/>
      </c>
      <c r="F47" s="62" t="str">
        <f t="shared" si="2"/>
        <v/>
      </c>
    </row>
    <row r="48" s="53" customFormat="1" ht="20.1" customHeight="1" spans="1:6">
      <c r="A48" s="66" t="s">
        <v>718</v>
      </c>
      <c r="B48" s="67"/>
      <c r="C48" s="63">
        <v>5</v>
      </c>
      <c r="D48" s="67"/>
      <c r="E48" s="67" t="str">
        <f t="shared" si="1"/>
        <v/>
      </c>
      <c r="F48" s="67">
        <f t="shared" si="2"/>
        <v>0</v>
      </c>
    </row>
    <row r="49" s="53" customFormat="1" ht="20.1" customHeight="1" spans="1:6">
      <c r="A49" s="66" t="s">
        <v>719</v>
      </c>
      <c r="B49" s="67"/>
      <c r="C49" s="63">
        <v>8759</v>
      </c>
      <c r="D49" s="67"/>
      <c r="E49" s="67" t="str">
        <f t="shared" si="1"/>
        <v/>
      </c>
      <c r="F49" s="67">
        <f t="shared" si="2"/>
        <v>0</v>
      </c>
    </row>
    <row r="50" s="53" customFormat="1" ht="20.1" customHeight="1" spans="1:6">
      <c r="A50" s="66" t="s">
        <v>720</v>
      </c>
      <c r="B50" s="67"/>
      <c r="C50" s="63">
        <v>10</v>
      </c>
      <c r="D50" s="67"/>
      <c r="E50" s="67" t="str">
        <f t="shared" si="1"/>
        <v/>
      </c>
      <c r="F50" s="67">
        <f t="shared" si="2"/>
        <v>0</v>
      </c>
    </row>
    <row r="51" ht="20.1" hidden="1" customHeight="1" spans="1:6">
      <c r="A51" s="65" t="s">
        <v>721</v>
      </c>
      <c r="B51" s="62"/>
      <c r="C51" s="62"/>
      <c r="D51" s="62"/>
      <c r="E51" s="62" t="str">
        <f t="shared" si="1"/>
        <v/>
      </c>
      <c r="F51" s="62" t="str">
        <f t="shared" si="2"/>
        <v/>
      </c>
    </row>
    <row r="52" ht="20.1" hidden="1" customHeight="1" spans="1:6">
      <c r="A52" s="65" t="s">
        <v>722</v>
      </c>
      <c r="B52" s="62"/>
      <c r="C52" s="62"/>
      <c r="D52" s="62"/>
      <c r="E52" s="62" t="str">
        <f t="shared" si="1"/>
        <v/>
      </c>
      <c r="F52" s="62" t="str">
        <f t="shared" si="2"/>
        <v/>
      </c>
    </row>
    <row r="53" ht="20.1" hidden="1" customHeight="1" spans="1:6">
      <c r="A53" s="65" t="s">
        <v>723</v>
      </c>
      <c r="B53" s="62"/>
      <c r="C53" s="62"/>
      <c r="D53" s="62"/>
      <c r="E53" s="62" t="str">
        <f t="shared" si="1"/>
        <v/>
      </c>
      <c r="F53" s="62" t="str">
        <f t="shared" si="2"/>
        <v/>
      </c>
    </row>
    <row r="54" ht="20.1" hidden="1" customHeight="1" spans="1:6">
      <c r="A54" s="65" t="s">
        <v>724</v>
      </c>
      <c r="B54" s="62"/>
      <c r="C54" s="62"/>
      <c r="D54" s="62"/>
      <c r="E54" s="62" t="str">
        <f t="shared" si="1"/>
        <v/>
      </c>
      <c r="F54" s="62" t="str">
        <f t="shared" si="2"/>
        <v/>
      </c>
    </row>
    <row r="55" s="53" customFormat="1" ht="20.1" customHeight="1" spans="1:6">
      <c r="A55" s="66" t="s">
        <v>725</v>
      </c>
      <c r="B55" s="67"/>
      <c r="C55" s="63">
        <v>1024</v>
      </c>
      <c r="D55" s="67"/>
      <c r="E55" s="67" t="str">
        <f t="shared" si="1"/>
        <v/>
      </c>
      <c r="F55" s="67">
        <f t="shared" si="2"/>
        <v>0</v>
      </c>
    </row>
    <row r="56" ht="20.1" hidden="1" customHeight="1" spans="1:6">
      <c r="A56" s="65" t="s">
        <v>726</v>
      </c>
      <c r="B56" s="62"/>
      <c r="C56" s="62"/>
      <c r="D56" s="62"/>
      <c r="E56" s="62" t="str">
        <f t="shared" si="1"/>
        <v/>
      </c>
      <c r="F56" s="62" t="str">
        <f t="shared" si="2"/>
        <v/>
      </c>
    </row>
    <row r="57" ht="20.1" hidden="1" customHeight="1" spans="1:6">
      <c r="A57" s="65" t="s">
        <v>727</v>
      </c>
      <c r="B57" s="62"/>
      <c r="C57" s="62"/>
      <c r="D57" s="62"/>
      <c r="E57" s="62" t="str">
        <f t="shared" si="1"/>
        <v/>
      </c>
      <c r="F57" s="62" t="str">
        <f t="shared" si="2"/>
        <v/>
      </c>
    </row>
    <row r="58" s="53" customFormat="1" ht="20.1" customHeight="1" spans="1:6">
      <c r="A58" s="66" t="s">
        <v>728</v>
      </c>
      <c r="B58" s="67"/>
      <c r="C58" s="63">
        <v>410</v>
      </c>
      <c r="D58" s="67"/>
      <c r="E58" s="67" t="str">
        <f t="shared" si="1"/>
        <v/>
      </c>
      <c r="F58" s="67">
        <f t="shared" si="2"/>
        <v>0</v>
      </c>
    </row>
    <row r="59" s="53" customFormat="1" ht="20.1" customHeight="1" spans="1:6">
      <c r="A59" s="68" t="s">
        <v>729</v>
      </c>
      <c r="B59" s="67"/>
      <c r="C59" s="63">
        <v>15</v>
      </c>
      <c r="D59" s="67"/>
      <c r="E59" s="67" t="str">
        <f t="shared" si="1"/>
        <v/>
      </c>
      <c r="F59" s="67">
        <f t="shared" si="2"/>
        <v>0</v>
      </c>
    </row>
    <row r="60" ht="20.1" hidden="1" customHeight="1" spans="1:6">
      <c r="A60" s="69" t="s">
        <v>730</v>
      </c>
      <c r="B60" s="62"/>
      <c r="C60" s="62"/>
      <c r="D60" s="62"/>
      <c r="E60" s="62" t="str">
        <f t="shared" si="1"/>
        <v/>
      </c>
      <c r="F60" s="62" t="str">
        <f t="shared" si="2"/>
        <v/>
      </c>
    </row>
    <row r="61" ht="20.1" hidden="1" customHeight="1" spans="1:6">
      <c r="A61" s="69" t="s">
        <v>731</v>
      </c>
      <c r="B61" s="62"/>
      <c r="C61" s="62"/>
      <c r="D61" s="62"/>
      <c r="E61" s="62" t="str">
        <f t="shared" si="1"/>
        <v/>
      </c>
      <c r="F61" s="62" t="str">
        <f t="shared" si="2"/>
        <v/>
      </c>
    </row>
    <row r="62" ht="20.1" hidden="1" customHeight="1" spans="1:6">
      <c r="A62" s="61" t="s">
        <v>732</v>
      </c>
      <c r="B62" s="62">
        <f t="shared" ref="B62:D62" si="15">SUM(B63:B65)</f>
        <v>0</v>
      </c>
      <c r="C62" s="62">
        <f t="shared" si="15"/>
        <v>0</v>
      </c>
      <c r="D62" s="62">
        <f t="shared" si="15"/>
        <v>0</v>
      </c>
      <c r="E62" s="62" t="str">
        <f t="shared" si="1"/>
        <v/>
      </c>
      <c r="F62" s="62" t="str">
        <f t="shared" si="2"/>
        <v/>
      </c>
    </row>
    <row r="63" ht="20.1" hidden="1" customHeight="1" spans="1:6">
      <c r="A63" s="65" t="s">
        <v>717</v>
      </c>
      <c r="B63" s="62"/>
      <c r="C63" s="62"/>
      <c r="D63" s="62"/>
      <c r="E63" s="62" t="str">
        <f t="shared" si="1"/>
        <v/>
      </c>
      <c r="F63" s="62" t="str">
        <f t="shared" si="2"/>
        <v/>
      </c>
    </row>
    <row r="64" ht="20.1" hidden="1" customHeight="1" spans="1:6">
      <c r="A64" s="65" t="s">
        <v>718</v>
      </c>
      <c r="B64" s="62"/>
      <c r="C64" s="62"/>
      <c r="D64" s="62"/>
      <c r="E64" s="62" t="str">
        <f t="shared" si="1"/>
        <v/>
      </c>
      <c r="F64" s="62" t="str">
        <f t="shared" si="2"/>
        <v/>
      </c>
    </row>
    <row r="65" ht="20.1" hidden="1" customHeight="1" spans="1:6">
      <c r="A65" s="65" t="s">
        <v>733</v>
      </c>
      <c r="B65" s="62"/>
      <c r="C65" s="62"/>
      <c r="D65" s="62"/>
      <c r="E65" s="62" t="str">
        <f t="shared" si="1"/>
        <v/>
      </c>
      <c r="F65" s="62" t="str">
        <f t="shared" si="2"/>
        <v/>
      </c>
    </row>
    <row r="66" ht="20.1" hidden="1" customHeight="1" spans="1:6">
      <c r="A66" s="61" t="s">
        <v>734</v>
      </c>
      <c r="B66" s="62"/>
      <c r="C66" s="62"/>
      <c r="D66" s="62"/>
      <c r="E66" s="62" t="str">
        <f t="shared" si="1"/>
        <v/>
      </c>
      <c r="F66" s="62" t="str">
        <f t="shared" si="2"/>
        <v/>
      </c>
    </row>
    <row r="67" ht="20.1" customHeight="1" spans="1:6">
      <c r="A67" s="61" t="s">
        <v>735</v>
      </c>
      <c r="B67" s="62">
        <f t="shared" ref="B67:D67" si="16">SUM(B68:B72)</f>
        <v>4542</v>
      </c>
      <c r="C67" s="63">
        <f t="shared" si="16"/>
        <v>22</v>
      </c>
      <c r="D67" s="62">
        <f t="shared" si="16"/>
        <v>0</v>
      </c>
      <c r="E67" s="62">
        <f t="shared" si="1"/>
        <v>0</v>
      </c>
      <c r="F67" s="62">
        <f t="shared" si="2"/>
        <v>0</v>
      </c>
    </row>
    <row r="68" ht="20.1" hidden="1" customHeight="1" spans="1:6">
      <c r="A68" s="65" t="s">
        <v>736</v>
      </c>
      <c r="B68" s="62"/>
      <c r="C68" s="62"/>
      <c r="D68" s="62"/>
      <c r="E68" s="62" t="str">
        <f t="shared" si="1"/>
        <v/>
      </c>
      <c r="F68" s="62" t="str">
        <f t="shared" si="2"/>
        <v/>
      </c>
    </row>
    <row r="69" ht="20.1" hidden="1" customHeight="1" spans="1:6">
      <c r="A69" s="65" t="s">
        <v>737</v>
      </c>
      <c r="B69" s="62"/>
      <c r="C69" s="62"/>
      <c r="D69" s="62"/>
      <c r="E69" s="62" t="str">
        <f t="shared" si="1"/>
        <v/>
      </c>
      <c r="F69" s="62" t="str">
        <f t="shared" si="2"/>
        <v/>
      </c>
    </row>
    <row r="70" ht="20.1" hidden="1" customHeight="1" spans="1:6">
      <c r="A70" s="65" t="s">
        <v>738</v>
      </c>
      <c r="B70" s="62"/>
      <c r="C70" s="62"/>
      <c r="D70" s="62"/>
      <c r="E70" s="62" t="str">
        <f t="shared" ref="E70:E133" si="17">IF(B70=0,"",ROUND(D70/B70*100,1))</f>
        <v/>
      </c>
      <c r="F70" s="62" t="str">
        <f t="shared" ref="F70:F133" si="18">IF(C70=0,"",ROUND(D70/C70*100,1))</f>
        <v/>
      </c>
    </row>
    <row r="71" ht="20.1" hidden="1" customHeight="1" spans="1:6">
      <c r="A71" s="65" t="s">
        <v>739</v>
      </c>
      <c r="B71" s="62"/>
      <c r="C71" s="62"/>
      <c r="D71" s="62"/>
      <c r="E71" s="62" t="str">
        <f t="shared" si="17"/>
        <v/>
      </c>
      <c r="F71" s="62" t="str">
        <f t="shared" si="18"/>
        <v/>
      </c>
    </row>
    <row r="72" ht="20.1" customHeight="1" spans="1:6">
      <c r="A72" s="65" t="s">
        <v>740</v>
      </c>
      <c r="B72" s="62">
        <v>4542</v>
      </c>
      <c r="C72" s="70">
        <v>22</v>
      </c>
      <c r="D72" s="62"/>
      <c r="E72" s="62">
        <f t="shared" si="17"/>
        <v>0</v>
      </c>
      <c r="F72" s="62">
        <f t="shared" si="18"/>
        <v>0</v>
      </c>
    </row>
    <row r="73" ht="20.1" hidden="1" customHeight="1" spans="1:6">
      <c r="A73" s="61" t="s">
        <v>741</v>
      </c>
      <c r="B73" s="62">
        <f t="shared" ref="B73:D73" si="19">SUM(B74:B76)</f>
        <v>0</v>
      </c>
      <c r="C73" s="62">
        <f t="shared" si="19"/>
        <v>0</v>
      </c>
      <c r="D73" s="62">
        <f t="shared" si="19"/>
        <v>0</v>
      </c>
      <c r="E73" s="62" t="str">
        <f t="shared" si="17"/>
        <v/>
      </c>
      <c r="F73" s="62" t="str">
        <f t="shared" si="18"/>
        <v/>
      </c>
    </row>
    <row r="74" ht="20.1" hidden="1" customHeight="1" spans="1:6">
      <c r="A74" s="61" t="s">
        <v>742</v>
      </c>
      <c r="B74" s="62"/>
      <c r="C74" s="62"/>
      <c r="D74" s="62"/>
      <c r="E74" s="62" t="str">
        <f t="shared" si="17"/>
        <v/>
      </c>
      <c r="F74" s="62" t="str">
        <f t="shared" si="18"/>
        <v/>
      </c>
    </row>
    <row r="75" ht="20.1" hidden="1" customHeight="1" spans="1:6">
      <c r="A75" s="61" t="s">
        <v>743</v>
      </c>
      <c r="B75" s="62"/>
      <c r="C75" s="62"/>
      <c r="D75" s="62"/>
      <c r="E75" s="62" t="str">
        <f t="shared" si="17"/>
        <v/>
      </c>
      <c r="F75" s="62" t="str">
        <f t="shared" si="18"/>
        <v/>
      </c>
    </row>
    <row r="76" ht="20.1" hidden="1" customHeight="1" spans="1:6">
      <c r="A76" s="61" t="s">
        <v>744</v>
      </c>
      <c r="B76" s="62"/>
      <c r="C76" s="62"/>
      <c r="D76" s="62"/>
      <c r="E76" s="62" t="str">
        <f t="shared" si="17"/>
        <v/>
      </c>
      <c r="F76" s="62" t="str">
        <f t="shared" si="18"/>
        <v/>
      </c>
    </row>
    <row r="77" ht="20.1" hidden="1" customHeight="1" spans="1:6">
      <c r="A77" s="61" t="s">
        <v>745</v>
      </c>
      <c r="B77" s="62">
        <f t="shared" ref="B77:D77" si="20">SUM(B78:B80)</f>
        <v>0</v>
      </c>
      <c r="C77" s="62">
        <f t="shared" si="20"/>
        <v>0</v>
      </c>
      <c r="D77" s="62">
        <f t="shared" si="20"/>
        <v>0</v>
      </c>
      <c r="E77" s="62" t="str">
        <f t="shared" si="17"/>
        <v/>
      </c>
      <c r="F77" s="62" t="str">
        <f t="shared" si="18"/>
        <v/>
      </c>
    </row>
    <row r="78" ht="20.1" hidden="1" customHeight="1" spans="1:6">
      <c r="A78" s="48" t="s">
        <v>717</v>
      </c>
      <c r="B78" s="62"/>
      <c r="C78" s="62"/>
      <c r="D78" s="62"/>
      <c r="E78" s="62" t="str">
        <f t="shared" si="17"/>
        <v/>
      </c>
      <c r="F78" s="62" t="str">
        <f t="shared" si="18"/>
        <v/>
      </c>
    </row>
    <row r="79" ht="20.1" hidden="1" customHeight="1" spans="1:6">
      <c r="A79" s="48" t="s">
        <v>718</v>
      </c>
      <c r="B79" s="62"/>
      <c r="C79" s="62"/>
      <c r="D79" s="62"/>
      <c r="E79" s="62" t="str">
        <f t="shared" si="17"/>
        <v/>
      </c>
      <c r="F79" s="62" t="str">
        <f t="shared" si="18"/>
        <v/>
      </c>
    </row>
    <row r="80" ht="20.1" hidden="1" customHeight="1" spans="1:6">
      <c r="A80" s="48" t="s">
        <v>746</v>
      </c>
      <c r="B80" s="62"/>
      <c r="C80" s="62"/>
      <c r="D80" s="62"/>
      <c r="E80" s="62" t="str">
        <f t="shared" si="17"/>
        <v/>
      </c>
      <c r="F80" s="62" t="str">
        <f t="shared" si="18"/>
        <v/>
      </c>
    </row>
    <row r="81" ht="20.1" customHeight="1" spans="1:6">
      <c r="A81" s="61" t="s">
        <v>747</v>
      </c>
      <c r="B81" s="62">
        <f t="shared" ref="B81:D81" si="21">SUM(B82:B84)</f>
        <v>35229</v>
      </c>
      <c r="C81" s="63">
        <f t="shared" si="21"/>
        <v>7764</v>
      </c>
      <c r="D81" s="62">
        <f t="shared" si="21"/>
        <v>34700</v>
      </c>
      <c r="E81" s="62">
        <f t="shared" si="17"/>
        <v>98.5</v>
      </c>
      <c r="F81" s="62">
        <f t="shared" si="18"/>
        <v>446.9</v>
      </c>
    </row>
    <row r="82" ht="20.1" hidden="1" customHeight="1" spans="1:6">
      <c r="A82" s="48" t="s">
        <v>717</v>
      </c>
      <c r="B82" s="62"/>
      <c r="C82" s="62"/>
      <c r="D82" s="62"/>
      <c r="E82" s="62" t="str">
        <f t="shared" si="17"/>
        <v/>
      </c>
      <c r="F82" s="62" t="str">
        <f t="shared" si="18"/>
        <v/>
      </c>
    </row>
    <row r="83" ht="20.1" hidden="1" customHeight="1" spans="1:6">
      <c r="A83" s="48" t="s">
        <v>718</v>
      </c>
      <c r="B83" s="62"/>
      <c r="C83" s="62"/>
      <c r="D83" s="62"/>
      <c r="E83" s="62" t="str">
        <f t="shared" si="17"/>
        <v/>
      </c>
      <c r="F83" s="62" t="str">
        <f t="shared" si="18"/>
        <v/>
      </c>
    </row>
    <row r="84" ht="20.1" customHeight="1" spans="1:6">
      <c r="A84" s="48" t="s">
        <v>748</v>
      </c>
      <c r="B84" s="62">
        <v>35229</v>
      </c>
      <c r="C84" s="70">
        <v>7764</v>
      </c>
      <c r="D84" s="62">
        <v>34700</v>
      </c>
      <c r="E84" s="62">
        <f t="shared" si="17"/>
        <v>98.5</v>
      </c>
      <c r="F84" s="62">
        <f t="shared" si="18"/>
        <v>446.9</v>
      </c>
    </row>
    <row r="85" ht="20.1" hidden="1" customHeight="1" spans="1:6">
      <c r="A85" s="61" t="s">
        <v>749</v>
      </c>
      <c r="B85" s="62">
        <f t="shared" ref="B85:D85" si="22">SUM(B86:B90)</f>
        <v>0</v>
      </c>
      <c r="C85" s="62">
        <f t="shared" si="22"/>
        <v>0</v>
      </c>
      <c r="D85" s="62">
        <f t="shared" si="22"/>
        <v>0</v>
      </c>
      <c r="E85" s="62" t="str">
        <f t="shared" si="17"/>
        <v/>
      </c>
      <c r="F85" s="62" t="str">
        <f t="shared" si="18"/>
        <v/>
      </c>
    </row>
    <row r="86" ht="20.1" hidden="1" customHeight="1" spans="1:6">
      <c r="A86" s="48" t="s">
        <v>736</v>
      </c>
      <c r="B86" s="62"/>
      <c r="C86" s="62"/>
      <c r="D86" s="62"/>
      <c r="E86" s="62" t="str">
        <f t="shared" si="17"/>
        <v/>
      </c>
      <c r="F86" s="62" t="str">
        <f t="shared" si="18"/>
        <v/>
      </c>
    </row>
    <row r="87" ht="20.1" hidden="1" customHeight="1" spans="1:6">
      <c r="A87" s="48" t="s">
        <v>737</v>
      </c>
      <c r="B87" s="62"/>
      <c r="C87" s="62"/>
      <c r="D87" s="62"/>
      <c r="E87" s="62" t="str">
        <f t="shared" si="17"/>
        <v/>
      </c>
      <c r="F87" s="62" t="str">
        <f t="shared" si="18"/>
        <v/>
      </c>
    </row>
    <row r="88" ht="20.1" hidden="1" customHeight="1" spans="1:6">
      <c r="A88" s="48" t="s">
        <v>738</v>
      </c>
      <c r="B88" s="62"/>
      <c r="C88" s="62"/>
      <c r="D88" s="62"/>
      <c r="E88" s="62" t="str">
        <f t="shared" si="17"/>
        <v/>
      </c>
      <c r="F88" s="62" t="str">
        <f t="shared" si="18"/>
        <v/>
      </c>
    </row>
    <row r="89" ht="20.1" hidden="1" customHeight="1" spans="1:6">
      <c r="A89" s="48" t="s">
        <v>739</v>
      </c>
      <c r="B89" s="62"/>
      <c r="C89" s="62"/>
      <c r="D89" s="62"/>
      <c r="E89" s="62" t="str">
        <f t="shared" si="17"/>
        <v/>
      </c>
      <c r="F89" s="62" t="str">
        <f t="shared" si="18"/>
        <v/>
      </c>
    </row>
    <row r="90" ht="20.1" hidden="1" customHeight="1" spans="1:6">
      <c r="A90" s="48" t="s">
        <v>750</v>
      </c>
      <c r="B90" s="62"/>
      <c r="C90" s="62"/>
      <c r="D90" s="62"/>
      <c r="E90" s="62" t="str">
        <f t="shared" si="17"/>
        <v/>
      </c>
      <c r="F90" s="62" t="str">
        <f t="shared" si="18"/>
        <v/>
      </c>
    </row>
    <row r="91" ht="20.1" hidden="1" customHeight="1" spans="1:6">
      <c r="A91" s="61" t="s">
        <v>751</v>
      </c>
      <c r="B91" s="62">
        <f t="shared" ref="B91:D91" si="23">SUM(B92:B93)</f>
        <v>0</v>
      </c>
      <c r="C91" s="62">
        <f t="shared" si="23"/>
        <v>0</v>
      </c>
      <c r="D91" s="62">
        <f t="shared" si="23"/>
        <v>0</v>
      </c>
      <c r="E91" s="62" t="str">
        <f t="shared" si="17"/>
        <v/>
      </c>
      <c r="F91" s="62" t="str">
        <f t="shared" si="18"/>
        <v/>
      </c>
    </row>
    <row r="92" ht="20.1" hidden="1" customHeight="1" spans="1:6">
      <c r="A92" s="48" t="s">
        <v>742</v>
      </c>
      <c r="B92" s="62"/>
      <c r="C92" s="62"/>
      <c r="D92" s="62"/>
      <c r="E92" s="62" t="str">
        <f t="shared" si="17"/>
        <v/>
      </c>
      <c r="F92" s="62" t="str">
        <f t="shared" si="18"/>
        <v/>
      </c>
    </row>
    <row r="93" ht="20.1" hidden="1" customHeight="1" spans="1:6">
      <c r="A93" s="48" t="s">
        <v>752</v>
      </c>
      <c r="B93" s="62"/>
      <c r="C93" s="62"/>
      <c r="D93" s="62"/>
      <c r="E93" s="62" t="str">
        <f t="shared" si="17"/>
        <v/>
      </c>
      <c r="F93" s="62" t="str">
        <f t="shared" si="18"/>
        <v/>
      </c>
    </row>
    <row r="94" ht="20.1" hidden="1" customHeight="1" spans="1:6">
      <c r="A94" s="48" t="s">
        <v>753</v>
      </c>
      <c r="B94" s="62">
        <f t="shared" ref="B94:D94" si="24">SUM(B95:B102)</f>
        <v>0</v>
      </c>
      <c r="C94" s="62">
        <f t="shared" si="24"/>
        <v>0</v>
      </c>
      <c r="D94" s="62">
        <f t="shared" si="24"/>
        <v>0</v>
      </c>
      <c r="E94" s="62" t="str">
        <f t="shared" si="17"/>
        <v/>
      </c>
      <c r="F94" s="62" t="str">
        <f t="shared" si="18"/>
        <v/>
      </c>
    </row>
    <row r="95" ht="20.1" hidden="1" customHeight="1" spans="1:6">
      <c r="A95" s="48" t="s">
        <v>717</v>
      </c>
      <c r="B95" s="62"/>
      <c r="C95" s="62"/>
      <c r="D95" s="62"/>
      <c r="E95" s="62" t="str">
        <f t="shared" si="17"/>
        <v/>
      </c>
      <c r="F95" s="62" t="str">
        <f t="shared" si="18"/>
        <v/>
      </c>
    </row>
    <row r="96" ht="20.1" hidden="1" customHeight="1" spans="1:6">
      <c r="A96" s="48" t="s">
        <v>718</v>
      </c>
      <c r="B96" s="62"/>
      <c r="C96" s="62"/>
      <c r="D96" s="62"/>
      <c r="E96" s="62" t="str">
        <f t="shared" si="17"/>
        <v/>
      </c>
      <c r="F96" s="62" t="str">
        <f t="shared" si="18"/>
        <v/>
      </c>
    </row>
    <row r="97" ht="20.1" hidden="1" customHeight="1" spans="1:6">
      <c r="A97" s="48" t="s">
        <v>719</v>
      </c>
      <c r="B97" s="62"/>
      <c r="C97" s="62"/>
      <c r="D97" s="62"/>
      <c r="E97" s="62" t="str">
        <f t="shared" si="17"/>
        <v/>
      </c>
      <c r="F97" s="62" t="str">
        <f t="shared" si="18"/>
        <v/>
      </c>
    </row>
    <row r="98" ht="20.1" hidden="1" customHeight="1" spans="1:6">
      <c r="A98" s="48" t="s">
        <v>720</v>
      </c>
      <c r="B98" s="62"/>
      <c r="C98" s="62"/>
      <c r="D98" s="62"/>
      <c r="E98" s="62" t="str">
        <f t="shared" si="17"/>
        <v/>
      </c>
      <c r="F98" s="62" t="str">
        <f t="shared" si="18"/>
        <v/>
      </c>
    </row>
    <row r="99" ht="20.1" hidden="1" customHeight="1" spans="1:6">
      <c r="A99" s="48" t="s">
        <v>723</v>
      </c>
      <c r="B99" s="62"/>
      <c r="C99" s="62"/>
      <c r="D99" s="62"/>
      <c r="E99" s="62" t="str">
        <f t="shared" si="17"/>
        <v/>
      </c>
      <c r="F99" s="62" t="str">
        <f t="shared" si="18"/>
        <v/>
      </c>
    </row>
    <row r="100" ht="20.1" hidden="1" customHeight="1" spans="1:6">
      <c r="A100" s="48" t="s">
        <v>725</v>
      </c>
      <c r="B100" s="62"/>
      <c r="C100" s="62"/>
      <c r="D100" s="62"/>
      <c r="E100" s="62" t="str">
        <f t="shared" si="17"/>
        <v/>
      </c>
      <c r="F100" s="62" t="str">
        <f t="shared" si="18"/>
        <v/>
      </c>
    </row>
    <row r="101" ht="20.1" hidden="1" customHeight="1" spans="1:6">
      <c r="A101" s="48" t="s">
        <v>726</v>
      </c>
      <c r="B101" s="62"/>
      <c r="C101" s="62"/>
      <c r="D101" s="62"/>
      <c r="E101" s="62" t="str">
        <f t="shared" si="17"/>
        <v/>
      </c>
      <c r="F101" s="62" t="str">
        <f t="shared" si="18"/>
        <v/>
      </c>
    </row>
    <row r="102" ht="33" hidden="1" customHeight="1" spans="1:6">
      <c r="A102" s="48" t="s">
        <v>754</v>
      </c>
      <c r="B102" s="62"/>
      <c r="C102" s="62"/>
      <c r="D102" s="62"/>
      <c r="E102" s="62" t="str">
        <f t="shared" si="17"/>
        <v/>
      </c>
      <c r="F102" s="62" t="str">
        <f t="shared" si="18"/>
        <v/>
      </c>
    </row>
    <row r="103" ht="20.1" customHeight="1" spans="1:6">
      <c r="A103" s="61" t="s">
        <v>755</v>
      </c>
      <c r="B103" s="62">
        <f t="shared" ref="B103:D103" si="25">SUM(B104,B109,B114)</f>
        <v>2501</v>
      </c>
      <c r="C103" s="63">
        <f t="shared" si="25"/>
        <v>987</v>
      </c>
      <c r="D103" s="62">
        <f t="shared" si="25"/>
        <v>370</v>
      </c>
      <c r="E103" s="62">
        <f t="shared" si="17"/>
        <v>14.8</v>
      </c>
      <c r="F103" s="62">
        <f t="shared" si="18"/>
        <v>37.5</v>
      </c>
    </row>
    <row r="104" ht="20.1" hidden="1" customHeight="1" spans="1:6">
      <c r="A104" s="65" t="s">
        <v>756</v>
      </c>
      <c r="B104" s="62">
        <f t="shared" ref="B104:D104" si="26">SUM(B105:B108)</f>
        <v>322</v>
      </c>
      <c r="C104" s="62">
        <f t="shared" si="26"/>
        <v>0</v>
      </c>
      <c r="D104" s="62">
        <f t="shared" si="26"/>
        <v>59</v>
      </c>
      <c r="E104" s="62">
        <f t="shared" si="17"/>
        <v>18.3</v>
      </c>
      <c r="F104" s="62" t="str">
        <f t="shared" si="18"/>
        <v/>
      </c>
    </row>
    <row r="105" ht="20.1" hidden="1" customHeight="1" spans="1:6">
      <c r="A105" s="65" t="s">
        <v>698</v>
      </c>
      <c r="B105" s="62">
        <v>-1</v>
      </c>
      <c r="C105" s="62"/>
      <c r="D105" s="62"/>
      <c r="E105" s="62">
        <f t="shared" si="17"/>
        <v>0</v>
      </c>
      <c r="F105" s="62" t="str">
        <f t="shared" si="18"/>
        <v/>
      </c>
    </row>
    <row r="106" ht="20.1" hidden="1" customHeight="1" spans="1:6">
      <c r="A106" s="65" t="s">
        <v>757</v>
      </c>
      <c r="B106" s="62">
        <v>323</v>
      </c>
      <c r="C106" s="62">
        <v>0</v>
      </c>
      <c r="D106" s="62">
        <v>59</v>
      </c>
      <c r="E106" s="62">
        <f t="shared" si="17"/>
        <v>18.3</v>
      </c>
      <c r="F106" s="62" t="str">
        <f t="shared" si="18"/>
        <v/>
      </c>
    </row>
    <row r="107" ht="20.1" hidden="1" customHeight="1" spans="1:6">
      <c r="A107" s="65" t="s">
        <v>758</v>
      </c>
      <c r="B107" s="62"/>
      <c r="C107" s="62"/>
      <c r="D107" s="62"/>
      <c r="E107" s="62" t="str">
        <f t="shared" si="17"/>
        <v/>
      </c>
      <c r="F107" s="62" t="str">
        <f t="shared" si="18"/>
        <v/>
      </c>
    </row>
    <row r="108" ht="20.1" hidden="1" customHeight="1" spans="1:6">
      <c r="A108" s="65" t="s">
        <v>759</v>
      </c>
      <c r="B108" s="62"/>
      <c r="C108" s="62"/>
      <c r="D108" s="62"/>
      <c r="E108" s="62" t="str">
        <f t="shared" si="17"/>
        <v/>
      </c>
      <c r="F108" s="62" t="str">
        <f t="shared" si="18"/>
        <v/>
      </c>
    </row>
    <row r="109" ht="20.1" customHeight="1" spans="1:6">
      <c r="A109" s="65" t="s">
        <v>760</v>
      </c>
      <c r="B109" s="62">
        <f t="shared" ref="B109:D109" si="27">SUM(B110:B113)</f>
        <v>2179</v>
      </c>
      <c r="C109" s="63">
        <f t="shared" si="27"/>
        <v>987</v>
      </c>
      <c r="D109" s="62">
        <f t="shared" si="27"/>
        <v>311</v>
      </c>
      <c r="E109" s="62">
        <f t="shared" si="17"/>
        <v>14.3</v>
      </c>
      <c r="F109" s="62">
        <f t="shared" si="18"/>
        <v>31.5</v>
      </c>
    </row>
    <row r="110" ht="20.1" customHeight="1" spans="1:6">
      <c r="A110" s="65" t="s">
        <v>698</v>
      </c>
      <c r="B110" s="62"/>
      <c r="C110" s="70">
        <v>174</v>
      </c>
      <c r="D110" s="62">
        <v>302</v>
      </c>
      <c r="E110" s="62" t="str">
        <f t="shared" si="17"/>
        <v/>
      </c>
      <c r="F110" s="62">
        <f t="shared" si="18"/>
        <v>173.6</v>
      </c>
    </row>
    <row r="111" ht="20.1" customHeight="1" spans="1:6">
      <c r="A111" s="65" t="s">
        <v>757</v>
      </c>
      <c r="B111" s="62">
        <v>2179</v>
      </c>
      <c r="C111" s="70">
        <v>813</v>
      </c>
      <c r="D111" s="62">
        <v>9</v>
      </c>
      <c r="E111" s="62">
        <f t="shared" si="17"/>
        <v>0.4</v>
      </c>
      <c r="F111" s="62">
        <f t="shared" si="18"/>
        <v>1.1</v>
      </c>
    </row>
    <row r="112" ht="20.1" hidden="1" customHeight="1" spans="1:6">
      <c r="A112" s="65" t="s">
        <v>761</v>
      </c>
      <c r="B112" s="62"/>
      <c r="C112" s="62"/>
      <c r="D112" s="62"/>
      <c r="E112" s="62" t="str">
        <f t="shared" si="17"/>
        <v/>
      </c>
      <c r="F112" s="62" t="str">
        <f t="shared" si="18"/>
        <v/>
      </c>
    </row>
    <row r="113" ht="20.1" hidden="1" customHeight="1" spans="1:6">
      <c r="A113" s="65" t="s">
        <v>762</v>
      </c>
      <c r="B113" s="62"/>
      <c r="C113" s="62"/>
      <c r="D113" s="62"/>
      <c r="E113" s="62" t="str">
        <f t="shared" si="17"/>
        <v/>
      </c>
      <c r="F113" s="62" t="str">
        <f t="shared" si="18"/>
        <v/>
      </c>
    </row>
    <row r="114" ht="20.1" hidden="1" customHeight="1" spans="1:6">
      <c r="A114" s="65" t="s">
        <v>763</v>
      </c>
      <c r="B114" s="62">
        <f t="shared" ref="B114:D114" si="28">SUM(B115:B118)</f>
        <v>0</v>
      </c>
      <c r="C114" s="62">
        <f t="shared" si="28"/>
        <v>0</v>
      </c>
      <c r="D114" s="62">
        <f t="shared" si="28"/>
        <v>0</v>
      </c>
      <c r="E114" s="62" t="str">
        <f t="shared" si="17"/>
        <v/>
      </c>
      <c r="F114" s="62" t="str">
        <f t="shared" si="18"/>
        <v/>
      </c>
    </row>
    <row r="115" ht="20.1" hidden="1" customHeight="1" spans="1:6">
      <c r="A115" s="65" t="s">
        <v>764</v>
      </c>
      <c r="B115" s="62"/>
      <c r="C115" s="62"/>
      <c r="D115" s="62"/>
      <c r="E115" s="62" t="str">
        <f t="shared" si="17"/>
        <v/>
      </c>
      <c r="F115" s="62" t="str">
        <f t="shared" si="18"/>
        <v/>
      </c>
    </row>
    <row r="116" ht="20.1" hidden="1" customHeight="1" spans="1:6">
      <c r="A116" s="65" t="s">
        <v>765</v>
      </c>
      <c r="B116" s="62"/>
      <c r="C116" s="62"/>
      <c r="D116" s="62"/>
      <c r="E116" s="62" t="str">
        <f t="shared" si="17"/>
        <v/>
      </c>
      <c r="F116" s="62" t="str">
        <f t="shared" si="18"/>
        <v/>
      </c>
    </row>
    <row r="117" ht="20.1" hidden="1" customHeight="1" spans="1:6">
      <c r="A117" s="65" t="s">
        <v>766</v>
      </c>
      <c r="B117" s="62"/>
      <c r="C117" s="62"/>
      <c r="D117" s="62"/>
      <c r="E117" s="62" t="str">
        <f t="shared" si="17"/>
        <v/>
      </c>
      <c r="F117" s="62" t="str">
        <f t="shared" si="18"/>
        <v/>
      </c>
    </row>
    <row r="118" ht="20.1" hidden="1" customHeight="1" spans="1:6">
      <c r="A118" s="65" t="s">
        <v>767</v>
      </c>
      <c r="B118" s="62"/>
      <c r="C118" s="62"/>
      <c r="D118" s="62"/>
      <c r="E118" s="62" t="str">
        <f t="shared" si="17"/>
        <v/>
      </c>
      <c r="F118" s="62" t="str">
        <f t="shared" si="18"/>
        <v/>
      </c>
    </row>
    <row r="119" ht="20.1" hidden="1" customHeight="1" spans="1:6">
      <c r="A119" s="64" t="s">
        <v>768</v>
      </c>
      <c r="B119" s="62">
        <f t="shared" ref="B119:D119" si="29">SUM(B120,B125,B130,B139,B146,B156,B159,B162)</f>
        <v>0</v>
      </c>
      <c r="C119" s="62">
        <f t="shared" si="29"/>
        <v>0</v>
      </c>
      <c r="D119" s="62">
        <f t="shared" si="29"/>
        <v>0</v>
      </c>
      <c r="E119" s="62" t="str">
        <f t="shared" si="17"/>
        <v/>
      </c>
      <c r="F119" s="62" t="str">
        <f t="shared" si="18"/>
        <v/>
      </c>
    </row>
    <row r="120" ht="20.1" hidden="1" customHeight="1" spans="1:6">
      <c r="A120" s="65" t="s">
        <v>769</v>
      </c>
      <c r="B120" s="62">
        <f t="shared" ref="B120:D120" si="30">SUM(B121:B124)</f>
        <v>0</v>
      </c>
      <c r="C120" s="62">
        <f t="shared" si="30"/>
        <v>0</v>
      </c>
      <c r="D120" s="62">
        <f t="shared" si="30"/>
        <v>0</v>
      </c>
      <c r="E120" s="62" t="str">
        <f t="shared" si="17"/>
        <v/>
      </c>
      <c r="F120" s="62" t="str">
        <f t="shared" si="18"/>
        <v/>
      </c>
    </row>
    <row r="121" ht="20.1" hidden="1" customHeight="1" spans="1:6">
      <c r="A121" s="65" t="s">
        <v>770</v>
      </c>
      <c r="B121" s="62"/>
      <c r="C121" s="62"/>
      <c r="D121" s="62"/>
      <c r="E121" s="62" t="str">
        <f t="shared" si="17"/>
        <v/>
      </c>
      <c r="F121" s="62" t="str">
        <f t="shared" si="18"/>
        <v/>
      </c>
    </row>
    <row r="122" ht="20.1" hidden="1" customHeight="1" spans="1:6">
      <c r="A122" s="65" t="s">
        <v>771</v>
      </c>
      <c r="B122" s="62"/>
      <c r="C122" s="62"/>
      <c r="D122" s="62"/>
      <c r="E122" s="62" t="str">
        <f t="shared" si="17"/>
        <v/>
      </c>
      <c r="F122" s="62" t="str">
        <f t="shared" si="18"/>
        <v/>
      </c>
    </row>
    <row r="123" ht="20.1" hidden="1" customHeight="1" spans="1:6">
      <c r="A123" s="65" t="s">
        <v>772</v>
      </c>
      <c r="B123" s="62"/>
      <c r="C123" s="62"/>
      <c r="D123" s="62"/>
      <c r="E123" s="62" t="str">
        <f t="shared" si="17"/>
        <v/>
      </c>
      <c r="F123" s="62" t="str">
        <f t="shared" si="18"/>
        <v/>
      </c>
    </row>
    <row r="124" ht="20.1" hidden="1" customHeight="1" spans="1:6">
      <c r="A124" s="65" t="s">
        <v>773</v>
      </c>
      <c r="B124" s="62"/>
      <c r="C124" s="62"/>
      <c r="D124" s="62"/>
      <c r="E124" s="62" t="str">
        <f t="shared" si="17"/>
        <v/>
      </c>
      <c r="F124" s="62" t="str">
        <f t="shared" si="18"/>
        <v/>
      </c>
    </row>
    <row r="125" ht="20.1" hidden="1" customHeight="1" spans="1:6">
      <c r="A125" s="65" t="s">
        <v>774</v>
      </c>
      <c r="B125" s="62">
        <f t="shared" ref="B125:D125" si="31">SUM(B126:B129)</f>
        <v>0</v>
      </c>
      <c r="C125" s="62">
        <f t="shared" si="31"/>
        <v>0</v>
      </c>
      <c r="D125" s="62">
        <f t="shared" si="31"/>
        <v>0</v>
      </c>
      <c r="E125" s="62" t="str">
        <f t="shared" si="17"/>
        <v/>
      </c>
      <c r="F125" s="62" t="str">
        <f t="shared" si="18"/>
        <v/>
      </c>
    </row>
    <row r="126" ht="20.1" hidden="1" customHeight="1" spans="1:6">
      <c r="A126" s="65" t="s">
        <v>772</v>
      </c>
      <c r="B126" s="62"/>
      <c r="C126" s="62"/>
      <c r="D126" s="62"/>
      <c r="E126" s="62" t="str">
        <f t="shared" si="17"/>
        <v/>
      </c>
      <c r="F126" s="62" t="str">
        <f t="shared" si="18"/>
        <v/>
      </c>
    </row>
    <row r="127" ht="20.1" hidden="1" customHeight="1" spans="1:6">
      <c r="A127" s="65" t="s">
        <v>775</v>
      </c>
      <c r="B127" s="62"/>
      <c r="C127" s="62"/>
      <c r="D127" s="62"/>
      <c r="E127" s="62" t="str">
        <f t="shared" si="17"/>
        <v/>
      </c>
      <c r="F127" s="62" t="str">
        <f t="shared" si="18"/>
        <v/>
      </c>
    </row>
    <row r="128" ht="20.1" hidden="1" customHeight="1" spans="1:6">
      <c r="A128" s="65" t="s">
        <v>776</v>
      </c>
      <c r="B128" s="62"/>
      <c r="C128" s="62"/>
      <c r="D128" s="62"/>
      <c r="E128" s="62" t="str">
        <f t="shared" si="17"/>
        <v/>
      </c>
      <c r="F128" s="62" t="str">
        <f t="shared" si="18"/>
        <v/>
      </c>
    </row>
    <row r="129" ht="20.1" hidden="1" customHeight="1" spans="1:6">
      <c r="A129" s="65" t="s">
        <v>777</v>
      </c>
      <c r="B129" s="62"/>
      <c r="C129" s="62"/>
      <c r="D129" s="62"/>
      <c r="E129" s="62" t="str">
        <f t="shared" si="17"/>
        <v/>
      </c>
      <c r="F129" s="62" t="str">
        <f t="shared" si="18"/>
        <v/>
      </c>
    </row>
    <row r="130" ht="20.1" hidden="1" customHeight="1" spans="1:6">
      <c r="A130" s="65" t="s">
        <v>778</v>
      </c>
      <c r="B130" s="62">
        <f t="shared" ref="B130:D130" si="32">SUM(B131:B138)</f>
        <v>0</v>
      </c>
      <c r="C130" s="62">
        <f t="shared" si="32"/>
        <v>0</v>
      </c>
      <c r="D130" s="62">
        <f t="shared" si="32"/>
        <v>0</v>
      </c>
      <c r="E130" s="62" t="str">
        <f t="shared" si="17"/>
        <v/>
      </c>
      <c r="F130" s="62" t="str">
        <f t="shared" si="18"/>
        <v/>
      </c>
    </row>
    <row r="131" ht="20.1" hidden="1" customHeight="1" spans="1:6">
      <c r="A131" s="65" t="s">
        <v>779</v>
      </c>
      <c r="B131" s="62"/>
      <c r="C131" s="62"/>
      <c r="D131" s="62"/>
      <c r="E131" s="62" t="str">
        <f t="shared" si="17"/>
        <v/>
      </c>
      <c r="F131" s="62" t="str">
        <f t="shared" si="18"/>
        <v/>
      </c>
    </row>
    <row r="132" ht="20.1" hidden="1" customHeight="1" spans="1:6">
      <c r="A132" s="65" t="s">
        <v>780</v>
      </c>
      <c r="B132" s="62"/>
      <c r="C132" s="62"/>
      <c r="D132" s="62"/>
      <c r="E132" s="62" t="str">
        <f t="shared" si="17"/>
        <v/>
      </c>
      <c r="F132" s="62" t="str">
        <f t="shared" si="18"/>
        <v/>
      </c>
    </row>
    <row r="133" ht="20.1" hidden="1" customHeight="1" spans="1:6">
      <c r="A133" s="65" t="s">
        <v>781</v>
      </c>
      <c r="B133" s="62"/>
      <c r="C133" s="62"/>
      <c r="D133" s="62"/>
      <c r="E133" s="62" t="str">
        <f t="shared" si="17"/>
        <v/>
      </c>
      <c r="F133" s="62" t="str">
        <f t="shared" si="18"/>
        <v/>
      </c>
    </row>
    <row r="134" ht="20.1" hidden="1" customHeight="1" spans="1:6">
      <c r="A134" s="65" t="s">
        <v>782</v>
      </c>
      <c r="B134" s="62"/>
      <c r="C134" s="62"/>
      <c r="D134" s="62"/>
      <c r="E134" s="62" t="str">
        <f t="shared" ref="E134:E197" si="33">IF(B134=0,"",ROUND(D134/B134*100,1))</f>
        <v/>
      </c>
      <c r="F134" s="62" t="str">
        <f t="shared" ref="F134:F197" si="34">IF(C134=0,"",ROUND(D134/C134*100,1))</f>
        <v/>
      </c>
    </row>
    <row r="135" ht="20.1" hidden="1" customHeight="1" spans="1:6">
      <c r="A135" s="65" t="s">
        <v>783</v>
      </c>
      <c r="B135" s="62"/>
      <c r="C135" s="62"/>
      <c r="D135" s="62"/>
      <c r="E135" s="62" t="str">
        <f t="shared" si="33"/>
        <v/>
      </c>
      <c r="F135" s="62" t="str">
        <f t="shared" si="34"/>
        <v/>
      </c>
    </row>
    <row r="136" ht="20.1" hidden="1" customHeight="1" spans="1:6">
      <c r="A136" s="65" t="s">
        <v>784</v>
      </c>
      <c r="B136" s="62"/>
      <c r="C136" s="62"/>
      <c r="D136" s="62"/>
      <c r="E136" s="62" t="str">
        <f t="shared" si="33"/>
        <v/>
      </c>
      <c r="F136" s="62" t="str">
        <f t="shared" si="34"/>
        <v/>
      </c>
    </row>
    <row r="137" ht="20.1" hidden="1" customHeight="1" spans="1:6">
      <c r="A137" s="65" t="s">
        <v>785</v>
      </c>
      <c r="B137" s="62"/>
      <c r="C137" s="62"/>
      <c r="D137" s="62"/>
      <c r="E137" s="62" t="str">
        <f t="shared" si="33"/>
        <v/>
      </c>
      <c r="F137" s="62" t="str">
        <f t="shared" si="34"/>
        <v/>
      </c>
    </row>
    <row r="138" ht="20.1" hidden="1" customHeight="1" spans="1:6">
      <c r="A138" s="65" t="s">
        <v>786</v>
      </c>
      <c r="B138" s="62"/>
      <c r="C138" s="62"/>
      <c r="D138" s="62"/>
      <c r="E138" s="62" t="str">
        <f t="shared" si="33"/>
        <v/>
      </c>
      <c r="F138" s="62" t="str">
        <f t="shared" si="34"/>
        <v/>
      </c>
    </row>
    <row r="139" ht="20.1" hidden="1" customHeight="1" spans="1:6">
      <c r="A139" s="65" t="s">
        <v>787</v>
      </c>
      <c r="B139" s="62">
        <f t="shared" ref="B139:D139" si="35">SUM(B140:B145)</f>
        <v>0</v>
      </c>
      <c r="C139" s="62">
        <f t="shared" si="35"/>
        <v>0</v>
      </c>
      <c r="D139" s="62">
        <f t="shared" si="35"/>
        <v>0</v>
      </c>
      <c r="E139" s="62" t="str">
        <f t="shared" si="33"/>
        <v/>
      </c>
      <c r="F139" s="62" t="str">
        <f t="shared" si="34"/>
        <v/>
      </c>
    </row>
    <row r="140" ht="20.1" hidden="1" customHeight="1" spans="1:6">
      <c r="A140" s="65" t="s">
        <v>788</v>
      </c>
      <c r="B140" s="62"/>
      <c r="C140" s="62"/>
      <c r="D140" s="62"/>
      <c r="E140" s="62" t="str">
        <f t="shared" si="33"/>
        <v/>
      </c>
      <c r="F140" s="62" t="str">
        <f t="shared" si="34"/>
        <v/>
      </c>
    </row>
    <row r="141" ht="20.1" hidden="1" customHeight="1" spans="1:6">
      <c r="A141" s="65" t="s">
        <v>789</v>
      </c>
      <c r="B141" s="62"/>
      <c r="C141" s="62"/>
      <c r="D141" s="62"/>
      <c r="E141" s="62" t="str">
        <f t="shared" si="33"/>
        <v/>
      </c>
      <c r="F141" s="62" t="str">
        <f t="shared" si="34"/>
        <v/>
      </c>
    </row>
    <row r="142" ht="20.1" hidden="1" customHeight="1" spans="1:6">
      <c r="A142" s="65" t="s">
        <v>790</v>
      </c>
      <c r="B142" s="62"/>
      <c r="C142" s="62"/>
      <c r="D142" s="62"/>
      <c r="E142" s="62" t="str">
        <f t="shared" si="33"/>
        <v/>
      </c>
      <c r="F142" s="62" t="str">
        <f t="shared" si="34"/>
        <v/>
      </c>
    </row>
    <row r="143" ht="20.1" hidden="1" customHeight="1" spans="1:6">
      <c r="A143" s="65" t="s">
        <v>791</v>
      </c>
      <c r="B143" s="62"/>
      <c r="C143" s="62"/>
      <c r="D143" s="62"/>
      <c r="E143" s="62" t="str">
        <f t="shared" si="33"/>
        <v/>
      </c>
      <c r="F143" s="62" t="str">
        <f t="shared" si="34"/>
        <v/>
      </c>
    </row>
    <row r="144" ht="20.1" hidden="1" customHeight="1" spans="1:6">
      <c r="A144" s="65" t="s">
        <v>792</v>
      </c>
      <c r="B144" s="62"/>
      <c r="C144" s="62"/>
      <c r="D144" s="62"/>
      <c r="E144" s="62" t="str">
        <f t="shared" si="33"/>
        <v/>
      </c>
      <c r="F144" s="62" t="str">
        <f t="shared" si="34"/>
        <v/>
      </c>
    </row>
    <row r="145" ht="20.1" hidden="1" customHeight="1" spans="1:6">
      <c r="A145" s="65" t="s">
        <v>793</v>
      </c>
      <c r="B145" s="62"/>
      <c r="C145" s="62"/>
      <c r="D145" s="62"/>
      <c r="E145" s="62" t="str">
        <f t="shared" si="33"/>
        <v/>
      </c>
      <c r="F145" s="62" t="str">
        <f t="shared" si="34"/>
        <v/>
      </c>
    </row>
    <row r="146" ht="20.1" hidden="1" customHeight="1" spans="1:6">
      <c r="A146" s="65" t="s">
        <v>794</v>
      </c>
      <c r="B146" s="62">
        <f t="shared" ref="B146:D146" si="36">SUM(B147:B155)</f>
        <v>0</v>
      </c>
      <c r="C146" s="62">
        <f t="shared" si="36"/>
        <v>0</v>
      </c>
      <c r="D146" s="62">
        <f t="shared" si="36"/>
        <v>0</v>
      </c>
      <c r="E146" s="62" t="str">
        <f t="shared" si="33"/>
        <v/>
      </c>
      <c r="F146" s="62" t="str">
        <f t="shared" si="34"/>
        <v/>
      </c>
    </row>
    <row r="147" ht="20.1" hidden="1" customHeight="1" spans="1:6">
      <c r="A147" s="65" t="s">
        <v>795</v>
      </c>
      <c r="B147" s="62"/>
      <c r="C147" s="62"/>
      <c r="D147" s="62"/>
      <c r="E147" s="62" t="str">
        <f t="shared" si="33"/>
        <v/>
      </c>
      <c r="F147" s="62" t="str">
        <f t="shared" si="34"/>
        <v/>
      </c>
    </row>
    <row r="148" ht="20.1" hidden="1" customHeight="1" spans="1:6">
      <c r="A148" s="65" t="s">
        <v>796</v>
      </c>
      <c r="B148" s="62"/>
      <c r="C148" s="62"/>
      <c r="D148" s="62"/>
      <c r="E148" s="62" t="str">
        <f t="shared" si="33"/>
        <v/>
      </c>
      <c r="F148" s="62" t="str">
        <f t="shared" si="34"/>
        <v/>
      </c>
    </row>
    <row r="149" ht="20.1" hidden="1" customHeight="1" spans="1:6">
      <c r="A149" s="65" t="s">
        <v>797</v>
      </c>
      <c r="B149" s="62"/>
      <c r="C149" s="62"/>
      <c r="D149" s="62"/>
      <c r="E149" s="62" t="str">
        <f t="shared" si="33"/>
        <v/>
      </c>
      <c r="F149" s="62" t="str">
        <f t="shared" si="34"/>
        <v/>
      </c>
    </row>
    <row r="150" ht="20.1" hidden="1" customHeight="1" spans="1:6">
      <c r="A150" s="65" t="s">
        <v>798</v>
      </c>
      <c r="B150" s="62"/>
      <c r="C150" s="62"/>
      <c r="D150" s="62"/>
      <c r="E150" s="62" t="str">
        <f t="shared" si="33"/>
        <v/>
      </c>
      <c r="F150" s="62" t="str">
        <f t="shared" si="34"/>
        <v/>
      </c>
    </row>
    <row r="151" ht="20.1" hidden="1" customHeight="1" spans="1:6">
      <c r="A151" s="65" t="s">
        <v>799</v>
      </c>
      <c r="B151" s="62"/>
      <c r="C151" s="62"/>
      <c r="D151" s="62"/>
      <c r="E151" s="62" t="str">
        <f t="shared" si="33"/>
        <v/>
      </c>
      <c r="F151" s="62" t="str">
        <f t="shared" si="34"/>
        <v/>
      </c>
    </row>
    <row r="152" ht="20.1" hidden="1" customHeight="1" spans="1:6">
      <c r="A152" s="65" t="s">
        <v>800</v>
      </c>
      <c r="B152" s="62"/>
      <c r="C152" s="62"/>
      <c r="D152" s="62"/>
      <c r="E152" s="62" t="str">
        <f t="shared" si="33"/>
        <v/>
      </c>
      <c r="F152" s="62" t="str">
        <f t="shared" si="34"/>
        <v/>
      </c>
    </row>
    <row r="153" ht="20.1" hidden="1" customHeight="1" spans="1:6">
      <c r="A153" s="65" t="s">
        <v>801</v>
      </c>
      <c r="B153" s="62"/>
      <c r="C153" s="62"/>
      <c r="D153" s="62"/>
      <c r="E153" s="62" t="str">
        <f t="shared" si="33"/>
        <v/>
      </c>
      <c r="F153" s="62" t="str">
        <f t="shared" si="34"/>
        <v/>
      </c>
    </row>
    <row r="154" ht="20.1" hidden="1" customHeight="1" spans="1:6">
      <c r="A154" s="65" t="s">
        <v>802</v>
      </c>
      <c r="B154" s="62"/>
      <c r="C154" s="62"/>
      <c r="D154" s="62"/>
      <c r="E154" s="62" t="str">
        <f t="shared" si="33"/>
        <v/>
      </c>
      <c r="F154" s="62" t="str">
        <f t="shared" si="34"/>
        <v/>
      </c>
    </row>
    <row r="155" ht="20.1" hidden="1" customHeight="1" spans="1:6">
      <c r="A155" s="65" t="s">
        <v>803</v>
      </c>
      <c r="B155" s="62"/>
      <c r="C155" s="62"/>
      <c r="D155" s="62"/>
      <c r="E155" s="62" t="str">
        <f t="shared" si="33"/>
        <v/>
      </c>
      <c r="F155" s="62" t="str">
        <f t="shared" si="34"/>
        <v/>
      </c>
    </row>
    <row r="156" ht="20.1" hidden="1" customHeight="1" spans="1:6">
      <c r="A156" s="65" t="s">
        <v>804</v>
      </c>
      <c r="B156" s="62">
        <f t="shared" ref="B156:D156" si="37">SUM(B157:B158)</f>
        <v>0</v>
      </c>
      <c r="C156" s="62">
        <f t="shared" si="37"/>
        <v>0</v>
      </c>
      <c r="D156" s="62">
        <f t="shared" si="37"/>
        <v>0</v>
      </c>
      <c r="E156" s="62" t="str">
        <f t="shared" si="33"/>
        <v/>
      </c>
      <c r="F156" s="62" t="str">
        <f t="shared" si="34"/>
        <v/>
      </c>
    </row>
    <row r="157" ht="20.1" hidden="1" customHeight="1" spans="1:6">
      <c r="A157" s="48" t="s">
        <v>770</v>
      </c>
      <c r="B157" s="62"/>
      <c r="C157" s="62"/>
      <c r="D157" s="62"/>
      <c r="E157" s="62" t="str">
        <f t="shared" si="33"/>
        <v/>
      </c>
      <c r="F157" s="62" t="str">
        <f t="shared" si="34"/>
        <v/>
      </c>
    </row>
    <row r="158" ht="20.1" hidden="1" customHeight="1" spans="1:6">
      <c r="A158" s="48" t="s">
        <v>805</v>
      </c>
      <c r="B158" s="62"/>
      <c r="C158" s="62"/>
      <c r="D158" s="62"/>
      <c r="E158" s="62" t="str">
        <f t="shared" si="33"/>
        <v/>
      </c>
      <c r="F158" s="62" t="str">
        <f t="shared" si="34"/>
        <v/>
      </c>
    </row>
    <row r="159" ht="20.1" hidden="1" customHeight="1" spans="1:6">
      <c r="A159" s="65" t="s">
        <v>806</v>
      </c>
      <c r="B159" s="62">
        <f t="shared" ref="B159:D159" si="38">SUM(B160:B161)</f>
        <v>0</v>
      </c>
      <c r="C159" s="62">
        <f t="shared" si="38"/>
        <v>0</v>
      </c>
      <c r="D159" s="62">
        <f t="shared" si="38"/>
        <v>0</v>
      </c>
      <c r="E159" s="62" t="str">
        <f t="shared" si="33"/>
        <v/>
      </c>
      <c r="F159" s="62" t="str">
        <f t="shared" si="34"/>
        <v/>
      </c>
    </row>
    <row r="160" ht="20.1" hidden="1" customHeight="1" spans="1:6">
      <c r="A160" s="48" t="s">
        <v>770</v>
      </c>
      <c r="B160" s="62"/>
      <c r="C160" s="62"/>
      <c r="D160" s="62"/>
      <c r="E160" s="62" t="str">
        <f t="shared" si="33"/>
        <v/>
      </c>
      <c r="F160" s="62" t="str">
        <f t="shared" si="34"/>
        <v/>
      </c>
    </row>
    <row r="161" ht="20.1" hidden="1" customHeight="1" spans="1:6">
      <c r="A161" s="48" t="s">
        <v>807</v>
      </c>
      <c r="B161" s="62"/>
      <c r="C161" s="62"/>
      <c r="D161" s="62"/>
      <c r="E161" s="62" t="str">
        <f t="shared" si="33"/>
        <v/>
      </c>
      <c r="F161" s="62" t="str">
        <f t="shared" si="34"/>
        <v/>
      </c>
    </row>
    <row r="162" ht="20.1" hidden="1" customHeight="1" spans="1:6">
      <c r="A162" s="65" t="s">
        <v>808</v>
      </c>
      <c r="B162" s="62"/>
      <c r="C162" s="62"/>
      <c r="D162" s="62"/>
      <c r="E162" s="62" t="str">
        <f t="shared" si="33"/>
        <v/>
      </c>
      <c r="F162" s="62" t="str">
        <f t="shared" si="34"/>
        <v/>
      </c>
    </row>
    <row r="163" ht="20.1" hidden="1" customHeight="1" spans="1:6">
      <c r="A163" s="64" t="s">
        <v>809</v>
      </c>
      <c r="B163" s="62">
        <f t="shared" ref="B163:D163" si="39">SUM(B164)</f>
        <v>0</v>
      </c>
      <c r="C163" s="62">
        <f t="shared" si="39"/>
        <v>0</v>
      </c>
      <c r="D163" s="62">
        <f t="shared" si="39"/>
        <v>0</v>
      </c>
      <c r="E163" s="62" t="str">
        <f t="shared" si="33"/>
        <v/>
      </c>
      <c r="F163" s="62" t="str">
        <f t="shared" si="34"/>
        <v/>
      </c>
    </row>
    <row r="164" ht="20.1" hidden="1" customHeight="1" spans="1:6">
      <c r="A164" s="65" t="s">
        <v>810</v>
      </c>
      <c r="B164" s="62">
        <f t="shared" ref="B164:D164" si="40">SUM(B165:B166)</f>
        <v>0</v>
      </c>
      <c r="C164" s="62">
        <f t="shared" si="40"/>
        <v>0</v>
      </c>
      <c r="D164" s="62">
        <f t="shared" si="40"/>
        <v>0</v>
      </c>
      <c r="E164" s="62" t="str">
        <f t="shared" si="33"/>
        <v/>
      </c>
      <c r="F164" s="62" t="str">
        <f t="shared" si="34"/>
        <v/>
      </c>
    </row>
    <row r="165" ht="20.1" hidden="1" customHeight="1" spans="1:6">
      <c r="A165" s="65" t="s">
        <v>811</v>
      </c>
      <c r="B165" s="62"/>
      <c r="C165" s="62"/>
      <c r="D165" s="62"/>
      <c r="E165" s="62" t="str">
        <f t="shared" si="33"/>
        <v/>
      </c>
      <c r="F165" s="62" t="str">
        <f t="shared" si="34"/>
        <v/>
      </c>
    </row>
    <row r="166" ht="20.1" hidden="1" customHeight="1" spans="1:6">
      <c r="A166" s="65" t="s">
        <v>812</v>
      </c>
      <c r="B166" s="62"/>
      <c r="C166" s="62"/>
      <c r="D166" s="62"/>
      <c r="E166" s="62" t="str">
        <f t="shared" si="33"/>
        <v/>
      </c>
      <c r="F166" s="62" t="str">
        <f t="shared" si="34"/>
        <v/>
      </c>
    </row>
    <row r="167" ht="20.1" customHeight="1" spans="1:6">
      <c r="A167" s="64" t="s">
        <v>813</v>
      </c>
      <c r="B167" s="62">
        <f t="shared" ref="B167:D167" si="41">SUM(B168,B172,B181,B182)</f>
        <v>182</v>
      </c>
      <c r="C167" s="63">
        <f t="shared" si="41"/>
        <v>50469</v>
      </c>
      <c r="D167" s="62">
        <f t="shared" si="41"/>
        <v>9940</v>
      </c>
      <c r="E167" s="62">
        <f t="shared" si="33"/>
        <v>5461.5</v>
      </c>
      <c r="F167" s="62">
        <f t="shared" si="34"/>
        <v>19.7</v>
      </c>
    </row>
    <row r="168" ht="20.1" customHeight="1" spans="1:6">
      <c r="A168" s="65" t="s">
        <v>814</v>
      </c>
      <c r="B168" s="62">
        <f t="shared" ref="B168:D168" si="42">SUM(B169:B171)</f>
        <v>0</v>
      </c>
      <c r="C168" s="63">
        <f t="shared" si="42"/>
        <v>50264</v>
      </c>
      <c r="D168" s="62">
        <f t="shared" si="42"/>
        <v>9936</v>
      </c>
      <c r="E168" s="62" t="str">
        <f t="shared" si="33"/>
        <v/>
      </c>
      <c r="F168" s="62">
        <f t="shared" si="34"/>
        <v>19.8</v>
      </c>
    </row>
    <row r="169" ht="20.1" hidden="1" customHeight="1" spans="1:6">
      <c r="A169" s="65" t="s">
        <v>815</v>
      </c>
      <c r="B169" s="62"/>
      <c r="C169" s="62"/>
      <c r="D169" s="62"/>
      <c r="E169" s="62" t="str">
        <f t="shared" si="33"/>
        <v/>
      </c>
      <c r="F169" s="62" t="str">
        <f t="shared" si="34"/>
        <v/>
      </c>
    </row>
    <row r="170" ht="20.1" customHeight="1" spans="1:6">
      <c r="A170" s="65" t="s">
        <v>816</v>
      </c>
      <c r="B170" s="62"/>
      <c r="C170" s="70">
        <v>50264</v>
      </c>
      <c r="D170" s="62">
        <v>9936</v>
      </c>
      <c r="E170" s="62" t="str">
        <f t="shared" si="33"/>
        <v/>
      </c>
      <c r="F170" s="62">
        <f t="shared" si="34"/>
        <v>19.8</v>
      </c>
    </row>
    <row r="171" ht="20.1" hidden="1" customHeight="1" spans="1:6">
      <c r="A171" s="65" t="s">
        <v>817</v>
      </c>
      <c r="B171" s="62"/>
      <c r="C171" s="62"/>
      <c r="D171" s="62"/>
      <c r="E171" s="62" t="str">
        <f t="shared" si="33"/>
        <v/>
      </c>
      <c r="F171" s="62" t="str">
        <f t="shared" si="34"/>
        <v/>
      </c>
    </row>
    <row r="172" ht="20.1" hidden="1" customHeight="1" spans="1:6">
      <c r="A172" s="65" t="s">
        <v>818</v>
      </c>
      <c r="B172" s="62">
        <f t="shared" ref="B172:D172" si="43">SUM(B173:B180)</f>
        <v>0</v>
      </c>
      <c r="C172" s="62">
        <f t="shared" si="43"/>
        <v>0</v>
      </c>
      <c r="D172" s="62">
        <f t="shared" si="43"/>
        <v>0</v>
      </c>
      <c r="E172" s="62" t="str">
        <f t="shared" si="33"/>
        <v/>
      </c>
      <c r="F172" s="62" t="str">
        <f t="shared" si="34"/>
        <v/>
      </c>
    </row>
    <row r="173" ht="20.1" hidden="1" customHeight="1" spans="1:6">
      <c r="A173" s="65" t="s">
        <v>819</v>
      </c>
      <c r="B173" s="62"/>
      <c r="C173" s="62"/>
      <c r="D173" s="62"/>
      <c r="E173" s="62" t="str">
        <f t="shared" si="33"/>
        <v/>
      </c>
      <c r="F173" s="62" t="str">
        <f t="shared" si="34"/>
        <v/>
      </c>
    </row>
    <row r="174" ht="20.1" hidden="1" customHeight="1" spans="1:6">
      <c r="A174" s="65" t="s">
        <v>820</v>
      </c>
      <c r="B174" s="62"/>
      <c r="C174" s="62"/>
      <c r="D174" s="62"/>
      <c r="E174" s="62" t="str">
        <f t="shared" si="33"/>
        <v/>
      </c>
      <c r="F174" s="62" t="str">
        <f t="shared" si="34"/>
        <v/>
      </c>
    </row>
    <row r="175" ht="20.1" hidden="1" customHeight="1" spans="1:6">
      <c r="A175" s="65" t="s">
        <v>821</v>
      </c>
      <c r="B175" s="62"/>
      <c r="C175" s="62"/>
      <c r="D175" s="62"/>
      <c r="E175" s="62" t="str">
        <f t="shared" si="33"/>
        <v/>
      </c>
      <c r="F175" s="62" t="str">
        <f t="shared" si="34"/>
        <v/>
      </c>
    </row>
    <row r="176" ht="20.1" hidden="1" customHeight="1" spans="1:6">
      <c r="A176" s="65" t="s">
        <v>822</v>
      </c>
      <c r="B176" s="62"/>
      <c r="C176" s="62"/>
      <c r="D176" s="62"/>
      <c r="E176" s="62" t="str">
        <f t="shared" si="33"/>
        <v/>
      </c>
      <c r="F176" s="62" t="str">
        <f t="shared" si="34"/>
        <v/>
      </c>
    </row>
    <row r="177" ht="20.1" hidden="1" customHeight="1" spans="1:6">
      <c r="A177" s="65" t="s">
        <v>823</v>
      </c>
      <c r="B177" s="62"/>
      <c r="C177" s="62"/>
      <c r="D177" s="62"/>
      <c r="E177" s="62" t="str">
        <f t="shared" si="33"/>
        <v/>
      </c>
      <c r="F177" s="62" t="str">
        <f t="shared" si="34"/>
        <v/>
      </c>
    </row>
    <row r="178" ht="20.1" hidden="1" customHeight="1" spans="1:6">
      <c r="A178" s="65" t="s">
        <v>824</v>
      </c>
      <c r="B178" s="62"/>
      <c r="C178" s="62"/>
      <c r="D178" s="62"/>
      <c r="E178" s="62" t="str">
        <f t="shared" si="33"/>
        <v/>
      </c>
      <c r="F178" s="62" t="str">
        <f t="shared" si="34"/>
        <v/>
      </c>
    </row>
    <row r="179" ht="20.1" hidden="1" customHeight="1" spans="1:6">
      <c r="A179" s="65" t="s">
        <v>825</v>
      </c>
      <c r="B179" s="62"/>
      <c r="C179" s="62"/>
      <c r="D179" s="62"/>
      <c r="E179" s="62" t="str">
        <f t="shared" si="33"/>
        <v/>
      </c>
      <c r="F179" s="62" t="str">
        <f t="shared" si="34"/>
        <v/>
      </c>
    </row>
    <row r="180" ht="20.1" hidden="1" customHeight="1" spans="1:6">
      <c r="A180" s="65" t="s">
        <v>826</v>
      </c>
      <c r="B180" s="62"/>
      <c r="C180" s="62"/>
      <c r="D180" s="62"/>
      <c r="E180" s="62" t="str">
        <f t="shared" si="33"/>
        <v/>
      </c>
      <c r="F180" s="62" t="str">
        <f t="shared" si="34"/>
        <v/>
      </c>
    </row>
    <row r="181" ht="20.1" hidden="1" customHeight="1" spans="1:6">
      <c r="A181" s="65" t="s">
        <v>827</v>
      </c>
      <c r="B181" s="62"/>
      <c r="C181" s="62"/>
      <c r="D181" s="62"/>
      <c r="E181" s="62" t="str">
        <f t="shared" si="33"/>
        <v/>
      </c>
      <c r="F181" s="62" t="str">
        <f t="shared" si="34"/>
        <v/>
      </c>
    </row>
    <row r="182" ht="20.1" customHeight="1" spans="1:6">
      <c r="A182" s="65" t="s">
        <v>828</v>
      </c>
      <c r="B182" s="62">
        <f t="shared" ref="B182:D182" si="44">SUM(B183:B192)</f>
        <v>182</v>
      </c>
      <c r="C182" s="70">
        <f t="shared" si="44"/>
        <v>205</v>
      </c>
      <c r="D182" s="62">
        <f t="shared" si="44"/>
        <v>4</v>
      </c>
      <c r="E182" s="62">
        <f t="shared" si="33"/>
        <v>2.2</v>
      </c>
      <c r="F182" s="62">
        <f t="shared" si="34"/>
        <v>2</v>
      </c>
    </row>
    <row r="183" ht="20.1" customHeight="1" spans="1:6">
      <c r="A183" s="65" t="s">
        <v>829</v>
      </c>
      <c r="B183" s="62">
        <v>182</v>
      </c>
      <c r="C183" s="63">
        <v>115</v>
      </c>
      <c r="D183" s="62"/>
      <c r="E183" s="62">
        <f t="shared" si="33"/>
        <v>0</v>
      </c>
      <c r="F183" s="62">
        <f t="shared" si="34"/>
        <v>0</v>
      </c>
    </row>
    <row r="184" ht="20.1" hidden="1" customHeight="1" spans="1:6">
      <c r="A184" s="65" t="s">
        <v>830</v>
      </c>
      <c r="B184" s="62"/>
      <c r="C184" s="62"/>
      <c r="D184" s="62"/>
      <c r="E184" s="62" t="str">
        <f t="shared" si="33"/>
        <v/>
      </c>
      <c r="F184" s="62" t="str">
        <f t="shared" si="34"/>
        <v/>
      </c>
    </row>
    <row r="185" ht="20.1" hidden="1" customHeight="1" spans="1:6">
      <c r="A185" s="65" t="s">
        <v>831</v>
      </c>
      <c r="B185" s="62"/>
      <c r="C185" s="62"/>
      <c r="D185" s="62"/>
      <c r="E185" s="62" t="str">
        <f t="shared" si="33"/>
        <v/>
      </c>
      <c r="F185" s="62" t="str">
        <f t="shared" si="34"/>
        <v/>
      </c>
    </row>
    <row r="186" ht="20.1" hidden="1" customHeight="1" spans="1:6">
      <c r="A186" s="65" t="s">
        <v>832</v>
      </c>
      <c r="B186" s="62"/>
      <c r="C186" s="62"/>
      <c r="D186" s="62"/>
      <c r="E186" s="62" t="str">
        <f t="shared" si="33"/>
        <v/>
      </c>
      <c r="F186" s="62" t="str">
        <f t="shared" si="34"/>
        <v/>
      </c>
    </row>
    <row r="187" ht="20.1" customHeight="1" spans="1:6">
      <c r="A187" s="65" t="s">
        <v>833</v>
      </c>
      <c r="B187" s="62"/>
      <c r="C187" s="63">
        <v>74</v>
      </c>
      <c r="D187" s="62">
        <v>4</v>
      </c>
      <c r="E187" s="62" t="str">
        <f t="shared" si="33"/>
        <v/>
      </c>
      <c r="F187" s="62">
        <f t="shared" si="34"/>
        <v>5.4</v>
      </c>
    </row>
    <row r="188" ht="20.1" hidden="1" customHeight="1" spans="1:6">
      <c r="A188" s="65" t="s">
        <v>834</v>
      </c>
      <c r="B188" s="62"/>
      <c r="C188" s="62"/>
      <c r="D188" s="62"/>
      <c r="E188" s="62" t="str">
        <f t="shared" si="33"/>
        <v/>
      </c>
      <c r="F188" s="62" t="str">
        <f t="shared" si="34"/>
        <v/>
      </c>
    </row>
    <row r="189" ht="20.1" hidden="1" customHeight="1" spans="1:6">
      <c r="A189" s="69" t="s">
        <v>835</v>
      </c>
      <c r="B189" s="62"/>
      <c r="C189" s="62"/>
      <c r="D189" s="62"/>
      <c r="E189" s="62" t="str">
        <f t="shared" si="33"/>
        <v/>
      </c>
      <c r="F189" s="62" t="str">
        <f t="shared" si="34"/>
        <v/>
      </c>
    </row>
    <row r="190" ht="20.1" hidden="1" customHeight="1" spans="1:6">
      <c r="A190" s="65" t="s">
        <v>836</v>
      </c>
      <c r="B190" s="62"/>
      <c r="C190" s="62"/>
      <c r="D190" s="62"/>
      <c r="E190" s="62" t="str">
        <f t="shared" si="33"/>
        <v/>
      </c>
      <c r="F190" s="62" t="str">
        <f t="shared" si="34"/>
        <v/>
      </c>
    </row>
    <row r="191" ht="20.1" customHeight="1" spans="1:6">
      <c r="A191" s="65" t="s">
        <v>837</v>
      </c>
      <c r="B191" s="62"/>
      <c r="C191" s="63">
        <v>14</v>
      </c>
      <c r="D191" s="62"/>
      <c r="E191" s="62" t="str">
        <f t="shared" si="33"/>
        <v/>
      </c>
      <c r="F191" s="62">
        <f t="shared" si="34"/>
        <v>0</v>
      </c>
    </row>
    <row r="192" ht="20.1" customHeight="1" spans="1:6">
      <c r="A192" s="65" t="s">
        <v>838</v>
      </c>
      <c r="B192" s="62"/>
      <c r="C192" s="63">
        <v>2</v>
      </c>
      <c r="D192" s="62"/>
      <c r="E192" s="62" t="str">
        <f t="shared" si="33"/>
        <v/>
      </c>
      <c r="F192" s="62">
        <f t="shared" si="34"/>
        <v>0</v>
      </c>
    </row>
    <row r="193" ht="20.1" customHeight="1" spans="1:6">
      <c r="A193" s="64" t="s">
        <v>839</v>
      </c>
      <c r="B193" s="62">
        <f t="shared" ref="B193:D193" si="45">SUM(B194:B208)</f>
        <v>5815</v>
      </c>
      <c r="C193" s="63">
        <f t="shared" si="45"/>
        <v>6452</v>
      </c>
      <c r="D193" s="62">
        <f t="shared" si="45"/>
        <v>7699</v>
      </c>
      <c r="E193" s="62">
        <f t="shared" si="33"/>
        <v>132.4</v>
      </c>
      <c r="F193" s="62">
        <f t="shared" si="34"/>
        <v>119.3</v>
      </c>
    </row>
    <row r="194" ht="20.1" hidden="1" customHeight="1" spans="1:6">
      <c r="A194" s="64" t="s">
        <v>840</v>
      </c>
      <c r="B194" s="62"/>
      <c r="C194" s="62"/>
      <c r="D194" s="62"/>
      <c r="E194" s="62" t="str">
        <f t="shared" si="33"/>
        <v/>
      </c>
      <c r="F194" s="62" t="str">
        <f t="shared" si="34"/>
        <v/>
      </c>
    </row>
    <row r="195" ht="20.1" hidden="1" customHeight="1" spans="1:6">
      <c r="A195" s="64" t="s">
        <v>841</v>
      </c>
      <c r="B195" s="62"/>
      <c r="C195" s="62"/>
      <c r="D195" s="62"/>
      <c r="E195" s="62" t="str">
        <f t="shared" si="33"/>
        <v/>
      </c>
      <c r="F195" s="62" t="str">
        <f t="shared" si="34"/>
        <v/>
      </c>
    </row>
    <row r="196" ht="20.1" hidden="1" customHeight="1" spans="1:6">
      <c r="A196" s="64" t="s">
        <v>842</v>
      </c>
      <c r="B196" s="62"/>
      <c r="C196" s="62"/>
      <c r="D196" s="62"/>
      <c r="E196" s="62" t="str">
        <f t="shared" si="33"/>
        <v/>
      </c>
      <c r="F196" s="62" t="str">
        <f t="shared" si="34"/>
        <v/>
      </c>
    </row>
    <row r="197" ht="20.1" hidden="1" customHeight="1" spans="1:6">
      <c r="A197" s="64" t="s">
        <v>843</v>
      </c>
      <c r="B197" s="62"/>
      <c r="C197" s="62"/>
      <c r="D197" s="62"/>
      <c r="E197" s="62" t="str">
        <f t="shared" si="33"/>
        <v/>
      </c>
      <c r="F197" s="62" t="str">
        <f t="shared" si="34"/>
        <v/>
      </c>
    </row>
    <row r="198" ht="20.1" hidden="1" customHeight="1" spans="1:6">
      <c r="A198" s="64" t="s">
        <v>844</v>
      </c>
      <c r="B198" s="62"/>
      <c r="C198" s="62"/>
      <c r="D198" s="62"/>
      <c r="E198" s="62" t="str">
        <f t="shared" ref="E198:E245" si="46">IF(B198=0,"",ROUND(D198/B198*100,1))</f>
        <v/>
      </c>
      <c r="F198" s="62" t="str">
        <f t="shared" ref="F198:F245" si="47">IF(C198=0,"",ROUND(D198/C198*100,1))</f>
        <v/>
      </c>
    </row>
    <row r="199" ht="20.1" hidden="1" customHeight="1" spans="1:6">
      <c r="A199" s="64" t="s">
        <v>845</v>
      </c>
      <c r="B199" s="62"/>
      <c r="C199" s="62"/>
      <c r="D199" s="62"/>
      <c r="E199" s="62" t="str">
        <f t="shared" si="46"/>
        <v/>
      </c>
      <c r="F199" s="62" t="str">
        <f t="shared" si="47"/>
        <v/>
      </c>
    </row>
    <row r="200" ht="20.1" hidden="1" customHeight="1" spans="1:6">
      <c r="A200" s="64" t="s">
        <v>846</v>
      </c>
      <c r="B200" s="62"/>
      <c r="C200" s="62"/>
      <c r="D200" s="62"/>
      <c r="E200" s="62" t="str">
        <f t="shared" si="46"/>
        <v/>
      </c>
      <c r="F200" s="62" t="str">
        <f t="shared" si="47"/>
        <v/>
      </c>
    </row>
    <row r="201" ht="20.1" hidden="1" customHeight="1" spans="1:6">
      <c r="A201" s="64" t="s">
        <v>847</v>
      </c>
      <c r="B201" s="62"/>
      <c r="C201" s="62"/>
      <c r="D201" s="62"/>
      <c r="E201" s="62" t="str">
        <f t="shared" si="46"/>
        <v/>
      </c>
      <c r="F201" s="62" t="str">
        <f t="shared" si="47"/>
        <v/>
      </c>
    </row>
    <row r="202" ht="20.1" hidden="1" customHeight="1" spans="1:6">
      <c r="A202" s="64" t="s">
        <v>848</v>
      </c>
      <c r="B202" s="62"/>
      <c r="C202" s="62"/>
      <c r="D202" s="62"/>
      <c r="E202" s="62" t="str">
        <f t="shared" si="46"/>
        <v/>
      </c>
      <c r="F202" s="62" t="str">
        <f t="shared" si="47"/>
        <v/>
      </c>
    </row>
    <row r="203" ht="20.1" hidden="1" customHeight="1" spans="1:6">
      <c r="A203" s="64" t="s">
        <v>849</v>
      </c>
      <c r="B203" s="62"/>
      <c r="C203" s="62"/>
      <c r="D203" s="62"/>
      <c r="E203" s="62" t="str">
        <f t="shared" si="46"/>
        <v/>
      </c>
      <c r="F203" s="62" t="str">
        <f t="shared" si="47"/>
        <v/>
      </c>
    </row>
    <row r="204" ht="20.1" customHeight="1" spans="1:6">
      <c r="A204" s="64" t="s">
        <v>850</v>
      </c>
      <c r="B204" s="62">
        <v>640</v>
      </c>
      <c r="C204" s="70">
        <v>640</v>
      </c>
      <c r="D204" s="62">
        <v>422</v>
      </c>
      <c r="E204" s="62">
        <f t="shared" si="46"/>
        <v>65.9</v>
      </c>
      <c r="F204" s="62">
        <f t="shared" si="47"/>
        <v>65.9</v>
      </c>
    </row>
    <row r="205" ht="20.1" hidden="1" customHeight="1" spans="1:6">
      <c r="A205" s="64" t="s">
        <v>851</v>
      </c>
      <c r="B205" s="62"/>
      <c r="C205" s="62"/>
      <c r="D205" s="62"/>
      <c r="E205" s="62" t="str">
        <f t="shared" si="46"/>
        <v/>
      </c>
      <c r="F205" s="62" t="str">
        <f t="shared" si="47"/>
        <v/>
      </c>
    </row>
    <row r="206" ht="20.1" customHeight="1" spans="1:6">
      <c r="A206" s="64" t="s">
        <v>852</v>
      </c>
      <c r="B206" s="62">
        <v>5175</v>
      </c>
      <c r="C206" s="70">
        <v>5175</v>
      </c>
      <c r="D206" s="62">
        <v>5345</v>
      </c>
      <c r="E206" s="62">
        <f t="shared" si="46"/>
        <v>103.3</v>
      </c>
      <c r="F206" s="62">
        <f t="shared" si="47"/>
        <v>103.3</v>
      </c>
    </row>
    <row r="207" ht="20.1" customHeight="1" spans="1:6">
      <c r="A207" s="64" t="s">
        <v>853</v>
      </c>
      <c r="B207" s="62">
        <v>0</v>
      </c>
      <c r="C207" s="70">
        <v>637</v>
      </c>
      <c r="D207" s="62">
        <v>1932</v>
      </c>
      <c r="E207" s="62" t="str">
        <f t="shared" si="46"/>
        <v/>
      </c>
      <c r="F207" s="62">
        <f t="shared" si="47"/>
        <v>303.3</v>
      </c>
    </row>
    <row r="208" ht="20.1" hidden="1" customHeight="1" spans="1:6">
      <c r="A208" s="64" t="s">
        <v>854</v>
      </c>
      <c r="B208" s="62"/>
      <c r="C208" s="62"/>
      <c r="D208" s="62"/>
      <c r="E208" s="62" t="str">
        <f t="shared" si="46"/>
        <v/>
      </c>
      <c r="F208" s="62" t="str">
        <f t="shared" si="47"/>
        <v/>
      </c>
    </row>
    <row r="209" ht="20.1" hidden="1" customHeight="1" spans="1:6">
      <c r="A209" s="64" t="s">
        <v>855</v>
      </c>
      <c r="B209" s="62">
        <f t="shared" ref="B209:D209" si="48">SUM(B210:B224)</f>
        <v>0</v>
      </c>
      <c r="C209" s="62">
        <f t="shared" si="48"/>
        <v>0</v>
      </c>
      <c r="D209" s="62">
        <f t="shared" si="48"/>
        <v>0</v>
      </c>
      <c r="E209" s="62" t="str">
        <f t="shared" si="46"/>
        <v/>
      </c>
      <c r="F209" s="62" t="str">
        <f t="shared" si="47"/>
        <v/>
      </c>
    </row>
    <row r="210" ht="20.1" hidden="1" customHeight="1" spans="1:6">
      <c r="A210" s="64" t="s">
        <v>856</v>
      </c>
      <c r="B210" s="62"/>
      <c r="C210" s="62"/>
      <c r="D210" s="62"/>
      <c r="E210" s="62" t="str">
        <f t="shared" si="46"/>
        <v/>
      </c>
      <c r="F210" s="62" t="str">
        <f t="shared" si="47"/>
        <v/>
      </c>
    </row>
    <row r="211" ht="20.1" hidden="1" customHeight="1" spans="1:6">
      <c r="A211" s="64" t="s">
        <v>857</v>
      </c>
      <c r="B211" s="62"/>
      <c r="C211" s="62"/>
      <c r="D211" s="62"/>
      <c r="E211" s="62" t="str">
        <f t="shared" si="46"/>
        <v/>
      </c>
      <c r="F211" s="62" t="str">
        <f t="shared" si="47"/>
        <v/>
      </c>
    </row>
    <row r="212" ht="20.1" hidden="1" customHeight="1" spans="1:6">
      <c r="A212" s="64" t="s">
        <v>858</v>
      </c>
      <c r="B212" s="62"/>
      <c r="C212" s="62"/>
      <c r="D212" s="62"/>
      <c r="E212" s="62" t="str">
        <f t="shared" si="46"/>
        <v/>
      </c>
      <c r="F212" s="62" t="str">
        <f t="shared" si="47"/>
        <v/>
      </c>
    </row>
    <row r="213" ht="20.1" hidden="1" customHeight="1" spans="1:6">
      <c r="A213" s="64" t="s">
        <v>859</v>
      </c>
      <c r="B213" s="62"/>
      <c r="C213" s="62"/>
      <c r="D213" s="62"/>
      <c r="E213" s="62" t="str">
        <f t="shared" si="46"/>
        <v/>
      </c>
      <c r="F213" s="62" t="str">
        <f t="shared" si="47"/>
        <v/>
      </c>
    </row>
    <row r="214" ht="20.1" hidden="1" customHeight="1" spans="1:6">
      <c r="A214" s="64" t="s">
        <v>860</v>
      </c>
      <c r="B214" s="62"/>
      <c r="C214" s="62"/>
      <c r="D214" s="62"/>
      <c r="E214" s="62" t="str">
        <f t="shared" si="46"/>
        <v/>
      </c>
      <c r="F214" s="62" t="str">
        <f t="shared" si="47"/>
        <v/>
      </c>
    </row>
    <row r="215" ht="20.1" hidden="1" customHeight="1" spans="1:6">
      <c r="A215" s="64" t="s">
        <v>861</v>
      </c>
      <c r="B215" s="62"/>
      <c r="C215" s="62"/>
      <c r="D215" s="62"/>
      <c r="E215" s="62" t="str">
        <f t="shared" si="46"/>
        <v/>
      </c>
      <c r="F215" s="62" t="str">
        <f t="shared" si="47"/>
        <v/>
      </c>
    </row>
    <row r="216" ht="20.1" hidden="1" customHeight="1" spans="1:6">
      <c r="A216" s="64" t="s">
        <v>862</v>
      </c>
      <c r="B216" s="62"/>
      <c r="C216" s="62"/>
      <c r="D216" s="62"/>
      <c r="E216" s="62" t="str">
        <f t="shared" si="46"/>
        <v/>
      </c>
      <c r="F216" s="62" t="str">
        <f t="shared" si="47"/>
        <v/>
      </c>
    </row>
    <row r="217" ht="20.1" hidden="1" customHeight="1" spans="1:6">
      <c r="A217" s="64" t="s">
        <v>863</v>
      </c>
      <c r="B217" s="62"/>
      <c r="C217" s="62"/>
      <c r="D217" s="62"/>
      <c r="E217" s="62" t="str">
        <f t="shared" si="46"/>
        <v/>
      </c>
      <c r="F217" s="62" t="str">
        <f t="shared" si="47"/>
        <v/>
      </c>
    </row>
    <row r="218" ht="20.1" hidden="1" customHeight="1" spans="1:6">
      <c r="A218" s="64" t="s">
        <v>864</v>
      </c>
      <c r="B218" s="62"/>
      <c r="C218" s="62"/>
      <c r="D218" s="62"/>
      <c r="E218" s="62" t="str">
        <f t="shared" si="46"/>
        <v/>
      </c>
      <c r="F218" s="62" t="str">
        <f t="shared" si="47"/>
        <v/>
      </c>
    </row>
    <row r="219" ht="20.1" hidden="1" customHeight="1" spans="1:6">
      <c r="A219" s="64" t="s">
        <v>865</v>
      </c>
      <c r="B219" s="62"/>
      <c r="C219" s="62"/>
      <c r="D219" s="62"/>
      <c r="E219" s="62" t="str">
        <f t="shared" si="46"/>
        <v/>
      </c>
      <c r="F219" s="62" t="str">
        <f t="shared" si="47"/>
        <v/>
      </c>
    </row>
    <row r="220" ht="20.1" hidden="1" customHeight="1" spans="1:6">
      <c r="A220" s="64" t="s">
        <v>866</v>
      </c>
      <c r="B220" s="62"/>
      <c r="C220" s="62"/>
      <c r="D220" s="62"/>
      <c r="E220" s="62" t="str">
        <f t="shared" si="46"/>
        <v/>
      </c>
      <c r="F220" s="62" t="str">
        <f t="shared" si="47"/>
        <v/>
      </c>
    </row>
    <row r="221" ht="20.1" hidden="1" customHeight="1" spans="1:6">
      <c r="A221" s="64" t="s">
        <v>867</v>
      </c>
      <c r="B221" s="62"/>
      <c r="C221" s="62"/>
      <c r="D221" s="62"/>
      <c r="E221" s="62" t="str">
        <f t="shared" si="46"/>
        <v/>
      </c>
      <c r="F221" s="62" t="str">
        <f t="shared" si="47"/>
        <v/>
      </c>
    </row>
    <row r="222" ht="20.1" hidden="1" customHeight="1" spans="1:6">
      <c r="A222" s="64" t="s">
        <v>868</v>
      </c>
      <c r="B222" s="62"/>
      <c r="C222" s="62"/>
      <c r="D222" s="62"/>
      <c r="E222" s="62" t="str">
        <f t="shared" si="46"/>
        <v/>
      </c>
      <c r="F222" s="62" t="str">
        <f t="shared" si="47"/>
        <v/>
      </c>
    </row>
    <row r="223" ht="20.1" hidden="1" customHeight="1" spans="1:6">
      <c r="A223" s="64" t="s">
        <v>869</v>
      </c>
      <c r="B223" s="62"/>
      <c r="C223" s="62"/>
      <c r="D223" s="62"/>
      <c r="E223" s="62" t="str">
        <f t="shared" si="46"/>
        <v/>
      </c>
      <c r="F223" s="62" t="str">
        <f t="shared" si="47"/>
        <v/>
      </c>
    </row>
    <row r="224" ht="20.1" hidden="1" customHeight="1" spans="1:6">
      <c r="A224" s="64" t="s">
        <v>870</v>
      </c>
      <c r="B224" s="62"/>
      <c r="C224" s="62"/>
      <c r="D224" s="62"/>
      <c r="E224" s="62" t="str">
        <f t="shared" si="46"/>
        <v/>
      </c>
      <c r="F224" s="62" t="str">
        <f t="shared" si="47"/>
        <v/>
      </c>
    </row>
    <row r="225" ht="20.1" hidden="1" customHeight="1" spans="1:6">
      <c r="A225" s="64" t="s">
        <v>871</v>
      </c>
      <c r="B225" s="62">
        <f t="shared" ref="B225:D225" si="49">SUM(B226,B239)</f>
        <v>0</v>
      </c>
      <c r="C225" s="62">
        <f t="shared" si="49"/>
        <v>0</v>
      </c>
      <c r="D225" s="62">
        <f t="shared" si="49"/>
        <v>0</v>
      </c>
      <c r="E225" s="62" t="str">
        <f t="shared" si="46"/>
        <v/>
      </c>
      <c r="F225" s="62" t="str">
        <f t="shared" si="47"/>
        <v/>
      </c>
    </row>
    <row r="226" ht="20.1" hidden="1" customHeight="1" spans="1:6">
      <c r="A226" s="64" t="s">
        <v>872</v>
      </c>
      <c r="B226" s="62">
        <f t="shared" ref="B226:D226" si="50">SUM(B227:B238)</f>
        <v>0</v>
      </c>
      <c r="C226" s="62">
        <f t="shared" si="50"/>
        <v>0</v>
      </c>
      <c r="D226" s="62">
        <f t="shared" si="50"/>
        <v>0</v>
      </c>
      <c r="E226" s="62" t="str">
        <f t="shared" si="46"/>
        <v/>
      </c>
      <c r="F226" s="62" t="str">
        <f t="shared" si="47"/>
        <v/>
      </c>
    </row>
    <row r="227" ht="20.1" hidden="1" customHeight="1" spans="1:6">
      <c r="A227" s="64" t="s">
        <v>873</v>
      </c>
      <c r="B227" s="62"/>
      <c r="C227" s="62"/>
      <c r="D227" s="62"/>
      <c r="E227" s="62" t="str">
        <f t="shared" si="46"/>
        <v/>
      </c>
      <c r="F227" s="62" t="str">
        <f t="shared" si="47"/>
        <v/>
      </c>
    </row>
    <row r="228" ht="20.1" hidden="1" customHeight="1" spans="1:6">
      <c r="A228" s="64" t="s">
        <v>874</v>
      </c>
      <c r="B228" s="62"/>
      <c r="C228" s="62"/>
      <c r="D228" s="62"/>
      <c r="E228" s="62" t="str">
        <f t="shared" si="46"/>
        <v/>
      </c>
      <c r="F228" s="62" t="str">
        <f t="shared" si="47"/>
        <v/>
      </c>
    </row>
    <row r="229" ht="20.1" hidden="1" customHeight="1" spans="1:6">
      <c r="A229" s="64" t="s">
        <v>875</v>
      </c>
      <c r="B229" s="62"/>
      <c r="C229" s="62"/>
      <c r="D229" s="62"/>
      <c r="E229" s="62" t="str">
        <f t="shared" si="46"/>
        <v/>
      </c>
      <c r="F229" s="62" t="str">
        <f t="shared" si="47"/>
        <v/>
      </c>
    </row>
    <row r="230" ht="20.1" hidden="1" customHeight="1" spans="1:6">
      <c r="A230" s="64" t="s">
        <v>876</v>
      </c>
      <c r="B230" s="62"/>
      <c r="C230" s="62"/>
      <c r="D230" s="62"/>
      <c r="E230" s="62" t="str">
        <f t="shared" si="46"/>
        <v/>
      </c>
      <c r="F230" s="62" t="str">
        <f t="shared" si="47"/>
        <v/>
      </c>
    </row>
    <row r="231" ht="20.1" hidden="1" customHeight="1" spans="1:6">
      <c r="A231" s="64" t="s">
        <v>877</v>
      </c>
      <c r="B231" s="62"/>
      <c r="C231" s="62"/>
      <c r="D231" s="62"/>
      <c r="E231" s="62" t="str">
        <f t="shared" si="46"/>
        <v/>
      </c>
      <c r="F231" s="62" t="str">
        <f t="shared" si="47"/>
        <v/>
      </c>
    </row>
    <row r="232" ht="20.1" hidden="1" customHeight="1" spans="1:6">
      <c r="A232" s="64" t="s">
        <v>878</v>
      </c>
      <c r="B232" s="62"/>
      <c r="C232" s="62"/>
      <c r="D232" s="62"/>
      <c r="E232" s="62" t="str">
        <f t="shared" si="46"/>
        <v/>
      </c>
      <c r="F232" s="62" t="str">
        <f t="shared" si="47"/>
        <v/>
      </c>
    </row>
    <row r="233" ht="20.1" hidden="1" customHeight="1" spans="1:6">
      <c r="A233" s="64" t="s">
        <v>879</v>
      </c>
      <c r="B233" s="62"/>
      <c r="C233" s="62"/>
      <c r="D233" s="62"/>
      <c r="E233" s="62" t="str">
        <f t="shared" si="46"/>
        <v/>
      </c>
      <c r="F233" s="62" t="str">
        <f t="shared" si="47"/>
        <v/>
      </c>
    </row>
    <row r="234" ht="20.1" hidden="1" customHeight="1" spans="1:6">
      <c r="A234" s="64" t="s">
        <v>880</v>
      </c>
      <c r="B234" s="62"/>
      <c r="C234" s="62"/>
      <c r="D234" s="62"/>
      <c r="E234" s="62" t="str">
        <f t="shared" si="46"/>
        <v/>
      </c>
      <c r="F234" s="62" t="str">
        <f t="shared" si="47"/>
        <v/>
      </c>
    </row>
    <row r="235" ht="20.1" hidden="1" customHeight="1" spans="1:6">
      <c r="A235" s="64" t="s">
        <v>881</v>
      </c>
      <c r="B235" s="62"/>
      <c r="C235" s="62"/>
      <c r="D235" s="62"/>
      <c r="E235" s="62" t="str">
        <f t="shared" si="46"/>
        <v/>
      </c>
      <c r="F235" s="62" t="str">
        <f t="shared" si="47"/>
        <v/>
      </c>
    </row>
    <row r="236" ht="20.1" hidden="1" customHeight="1" spans="1:6">
      <c r="A236" s="64" t="s">
        <v>882</v>
      </c>
      <c r="B236" s="62"/>
      <c r="C236" s="62"/>
      <c r="D236" s="62"/>
      <c r="E236" s="62" t="str">
        <f t="shared" si="46"/>
        <v/>
      </c>
      <c r="F236" s="62" t="str">
        <f t="shared" si="47"/>
        <v/>
      </c>
    </row>
    <row r="237" ht="20.1" hidden="1" customHeight="1" spans="1:6">
      <c r="A237" s="64" t="s">
        <v>883</v>
      </c>
      <c r="B237" s="62"/>
      <c r="C237" s="62"/>
      <c r="D237" s="62"/>
      <c r="E237" s="62" t="str">
        <f t="shared" si="46"/>
        <v/>
      </c>
      <c r="F237" s="62" t="str">
        <f t="shared" si="47"/>
        <v/>
      </c>
    </row>
    <row r="238" ht="20.1" hidden="1" customHeight="1" spans="1:6">
      <c r="A238" s="64" t="s">
        <v>884</v>
      </c>
      <c r="B238" s="62"/>
      <c r="C238" s="62"/>
      <c r="D238" s="62"/>
      <c r="E238" s="62" t="str">
        <f t="shared" si="46"/>
        <v/>
      </c>
      <c r="F238" s="62" t="str">
        <f t="shared" si="47"/>
        <v/>
      </c>
    </row>
    <row r="239" ht="20.1" hidden="1" customHeight="1" spans="1:6">
      <c r="A239" s="64" t="s">
        <v>885</v>
      </c>
      <c r="B239" s="62">
        <f t="shared" ref="B239:D239" si="51">SUM(B240:B245)</f>
        <v>0</v>
      </c>
      <c r="C239" s="62">
        <f t="shared" si="51"/>
        <v>0</v>
      </c>
      <c r="D239" s="62">
        <f t="shared" si="51"/>
        <v>0</v>
      </c>
      <c r="E239" s="62" t="str">
        <f t="shared" si="46"/>
        <v/>
      </c>
      <c r="F239" s="62" t="str">
        <f t="shared" si="47"/>
        <v/>
      </c>
    </row>
    <row r="240" ht="20.1" hidden="1" customHeight="1" spans="1:6">
      <c r="A240" s="64" t="s">
        <v>886</v>
      </c>
      <c r="B240" s="62"/>
      <c r="C240" s="62"/>
      <c r="D240" s="62"/>
      <c r="E240" s="62" t="str">
        <f t="shared" si="46"/>
        <v/>
      </c>
      <c r="F240" s="62" t="str">
        <f t="shared" si="47"/>
        <v/>
      </c>
    </row>
    <row r="241" ht="20.1" hidden="1" customHeight="1" spans="1:6">
      <c r="A241" s="64" t="s">
        <v>887</v>
      </c>
      <c r="B241" s="62"/>
      <c r="C241" s="62"/>
      <c r="D241" s="62"/>
      <c r="E241" s="62" t="str">
        <f t="shared" si="46"/>
        <v/>
      </c>
      <c r="F241" s="62" t="str">
        <f t="shared" si="47"/>
        <v/>
      </c>
    </row>
    <row r="242" ht="20.1" hidden="1" customHeight="1" spans="1:6">
      <c r="A242" s="64" t="s">
        <v>888</v>
      </c>
      <c r="B242" s="62"/>
      <c r="C242" s="62"/>
      <c r="D242" s="62"/>
      <c r="E242" s="62" t="str">
        <f t="shared" si="46"/>
        <v/>
      </c>
      <c r="F242" s="62" t="str">
        <f t="shared" si="47"/>
        <v/>
      </c>
    </row>
    <row r="243" ht="20.1" hidden="1" customHeight="1" spans="1:6">
      <c r="A243" s="64" t="s">
        <v>889</v>
      </c>
      <c r="B243" s="62"/>
      <c r="C243" s="62"/>
      <c r="D243" s="62"/>
      <c r="E243" s="62" t="str">
        <f t="shared" si="46"/>
        <v/>
      </c>
      <c r="F243" s="62" t="str">
        <f t="shared" si="47"/>
        <v/>
      </c>
    </row>
    <row r="244" ht="20.1" hidden="1" customHeight="1" spans="1:6">
      <c r="A244" s="64" t="s">
        <v>890</v>
      </c>
      <c r="B244" s="62"/>
      <c r="C244" s="62"/>
      <c r="D244" s="62"/>
      <c r="E244" s="62" t="str">
        <f t="shared" si="46"/>
        <v/>
      </c>
      <c r="F244" s="62" t="str">
        <f t="shared" si="47"/>
        <v/>
      </c>
    </row>
    <row r="245" ht="20.1" hidden="1" customHeight="1" spans="1:6">
      <c r="A245" s="64" t="s">
        <v>891</v>
      </c>
      <c r="B245" s="62"/>
      <c r="C245" s="62"/>
      <c r="D245" s="62"/>
      <c r="E245" s="62" t="str">
        <f t="shared" si="46"/>
        <v/>
      </c>
      <c r="F245" s="62" t="str">
        <f t="shared" si="47"/>
        <v/>
      </c>
    </row>
    <row r="246" ht="20.1" hidden="1" customHeight="1" spans="1:6">
      <c r="A246" s="65"/>
      <c r="B246" s="62"/>
      <c r="C246" s="62"/>
      <c r="D246" s="62"/>
      <c r="E246" s="62"/>
      <c r="F246" s="62"/>
    </row>
    <row r="247" ht="20.1" hidden="1" customHeight="1" spans="1:6">
      <c r="A247" s="65"/>
      <c r="B247" s="62"/>
      <c r="C247" s="62"/>
      <c r="D247" s="62"/>
      <c r="E247" s="62"/>
      <c r="F247" s="62"/>
    </row>
    <row r="248" ht="20.1" customHeight="1" spans="1:6">
      <c r="A248" s="71" t="s">
        <v>892</v>
      </c>
      <c r="B248" s="62">
        <f t="shared" ref="B248:D248" si="52">SUM(B6,B22,B34,B45,B103,B119,B163,B167,B193,B209,B225)</f>
        <v>48271</v>
      </c>
      <c r="C248" s="70">
        <f t="shared" si="52"/>
        <v>75918</v>
      </c>
      <c r="D248" s="62">
        <f t="shared" si="52"/>
        <v>52709</v>
      </c>
      <c r="E248" s="62">
        <f t="shared" ref="E248:E256" si="53">IF(B248=0,"",ROUND(D248/B248*100,1))</f>
        <v>109.2</v>
      </c>
      <c r="F248" s="62">
        <f t="shared" ref="F248:F256" si="54">IF(C248=0,"",ROUND(D248/C248*100,1))</f>
        <v>69.4</v>
      </c>
    </row>
    <row r="249" ht="20.1" customHeight="1" spans="1:6">
      <c r="A249" s="72" t="s">
        <v>893</v>
      </c>
      <c r="B249" s="62">
        <f t="shared" ref="B249:D249" si="55">SUM(B250:B253,B256)</f>
        <v>0</v>
      </c>
      <c r="C249" s="63">
        <f t="shared" si="55"/>
        <v>57677</v>
      </c>
      <c r="D249" s="62">
        <f t="shared" si="55"/>
        <v>0</v>
      </c>
      <c r="E249" s="62" t="str">
        <f t="shared" si="53"/>
        <v/>
      </c>
      <c r="F249" s="62">
        <f t="shared" si="54"/>
        <v>0</v>
      </c>
    </row>
    <row r="250" ht="20.1" hidden="1" customHeight="1" spans="1:6">
      <c r="A250" s="73" t="s">
        <v>894</v>
      </c>
      <c r="B250" s="62"/>
      <c r="C250" s="62"/>
      <c r="D250" s="62"/>
      <c r="E250" s="62" t="str">
        <f t="shared" si="53"/>
        <v/>
      </c>
      <c r="F250" s="62" t="str">
        <f t="shared" si="54"/>
        <v/>
      </c>
    </row>
    <row r="251" ht="20.1" customHeight="1" spans="1:6">
      <c r="A251" s="73" t="s">
        <v>895</v>
      </c>
      <c r="B251" s="62"/>
      <c r="C251" s="70">
        <v>468</v>
      </c>
      <c r="D251" s="62"/>
      <c r="E251" s="62" t="str">
        <f t="shared" si="53"/>
        <v/>
      </c>
      <c r="F251" s="62">
        <f t="shared" si="54"/>
        <v>0</v>
      </c>
    </row>
    <row r="252" ht="20.1" hidden="1" customHeight="1" spans="1:6">
      <c r="A252" s="73" t="s">
        <v>896</v>
      </c>
      <c r="B252" s="62"/>
      <c r="C252" s="62"/>
      <c r="D252" s="62"/>
      <c r="E252" s="62" t="str">
        <f t="shared" si="53"/>
        <v/>
      </c>
      <c r="F252" s="62" t="str">
        <f t="shared" si="54"/>
        <v/>
      </c>
    </row>
    <row r="253" ht="20.1" customHeight="1" spans="1:10">
      <c r="A253" s="73" t="s">
        <v>897</v>
      </c>
      <c r="B253" s="62"/>
      <c r="C253" s="70">
        <v>57209</v>
      </c>
      <c r="D253" s="62"/>
      <c r="E253" s="62" t="str">
        <f t="shared" si="53"/>
        <v/>
      </c>
      <c r="F253" s="62">
        <f t="shared" si="54"/>
        <v>0</v>
      </c>
      <c r="J253"/>
    </row>
    <row r="254" ht="20.1" customHeight="1" spans="1:6">
      <c r="A254" s="72" t="s">
        <v>898</v>
      </c>
      <c r="B254" s="62">
        <f t="shared" ref="B254:D254" si="56">SUM(B255)</f>
        <v>16398</v>
      </c>
      <c r="C254" s="63">
        <f t="shared" si="56"/>
        <v>16398</v>
      </c>
      <c r="D254" s="62">
        <f t="shared" si="56"/>
        <v>4500</v>
      </c>
      <c r="E254" s="62">
        <f t="shared" si="53"/>
        <v>27.4</v>
      </c>
      <c r="F254" s="62">
        <f t="shared" si="54"/>
        <v>27.4</v>
      </c>
    </row>
    <row r="255" ht="20.1" customHeight="1" spans="1:6">
      <c r="A255" s="74" t="s">
        <v>899</v>
      </c>
      <c r="B255" s="62">
        <v>16398</v>
      </c>
      <c r="C255" s="63">
        <v>16398</v>
      </c>
      <c r="D255" s="62">
        <v>4500</v>
      </c>
      <c r="E255" s="62">
        <f t="shared" si="53"/>
        <v>27.4</v>
      </c>
      <c r="F255" s="62">
        <f t="shared" si="54"/>
        <v>27.4</v>
      </c>
    </row>
    <row r="256" ht="20.1" hidden="1" customHeight="1" spans="1:6">
      <c r="A256" s="74" t="s">
        <v>900</v>
      </c>
      <c r="B256" s="62"/>
      <c r="C256" s="62"/>
      <c r="D256" s="62"/>
      <c r="E256" s="62" t="str">
        <f t="shared" si="53"/>
        <v/>
      </c>
      <c r="F256" s="62" t="str">
        <f t="shared" si="54"/>
        <v/>
      </c>
    </row>
    <row r="257" ht="20.1" hidden="1" customHeight="1" spans="1:6">
      <c r="A257" s="74"/>
      <c r="B257" s="62"/>
      <c r="C257" s="62"/>
      <c r="D257" s="62"/>
      <c r="E257" s="62"/>
      <c r="F257" s="62"/>
    </row>
    <row r="258" ht="20.1" hidden="1" customHeight="1" spans="1:6">
      <c r="A258" s="74"/>
      <c r="B258" s="62"/>
      <c r="C258" s="62"/>
      <c r="D258" s="62"/>
      <c r="E258" s="62"/>
      <c r="F258" s="62"/>
    </row>
    <row r="259" ht="20.1" customHeight="1" spans="1:6">
      <c r="A259" s="71" t="s">
        <v>18</v>
      </c>
      <c r="B259" s="62">
        <f t="shared" ref="B259:D259" si="57">SUM(B248:B249,B254)</f>
        <v>64669</v>
      </c>
      <c r="C259" s="63">
        <f t="shared" si="57"/>
        <v>149993</v>
      </c>
      <c r="D259" s="62">
        <f t="shared" si="57"/>
        <v>57209</v>
      </c>
      <c r="E259" s="62">
        <f>IF(B259=0,"",ROUND(D259/B259*100,1))</f>
        <v>88.5</v>
      </c>
      <c r="F259" s="62">
        <f>IF(C259=0,"",ROUND(D259/C259*100,1))</f>
        <v>38.1</v>
      </c>
    </row>
    <row r="260" ht="20.1" customHeight="1" spans="2:4">
      <c r="B260" s="36">
        <f>B259-B254</f>
        <v>48271</v>
      </c>
      <c r="C260" s="55">
        <f>C259-C254</f>
        <v>133595</v>
      </c>
      <c r="D260" s="36">
        <f>D259-D254</f>
        <v>52709</v>
      </c>
    </row>
    <row r="261" ht="20.1" customHeight="1"/>
    <row r="262" ht="20.1" customHeight="1"/>
    <row r="263" ht="20.1" customHeight="1"/>
    <row r="264" ht="20.1" customHeight="1"/>
    <row r="265" ht="20.1" customHeight="1"/>
    <row r="266" ht="20.1" customHeight="1"/>
    <row r="267" ht="20.1" customHeight="1"/>
    <row r="268" ht="20.1" customHeight="1"/>
    <row r="269" ht="20.1" customHeight="1"/>
    <row r="270" ht="20.1" customHeight="1"/>
    <row r="271" ht="20.1" customHeight="1"/>
    <row r="272" ht="20.1" customHeight="1"/>
    <row r="273" ht="20.1" customHeight="1"/>
    <row r="274" ht="20.1" customHeight="1"/>
    <row r="275" ht="20.1" customHeight="1"/>
    <row r="276" ht="20.1" customHeight="1"/>
    <row r="277" ht="20.1" customHeight="1"/>
    <row r="278" ht="20.1" customHeight="1"/>
    <row r="279" ht="20.1" customHeight="1"/>
    <row r="280" ht="20.1" customHeight="1"/>
    <row r="281" ht="20.1" customHeight="1"/>
    <row r="282" ht="20.1" customHeight="1"/>
    <row r="283" ht="20.1" customHeight="1"/>
    <row r="284" ht="20.1" customHeight="1"/>
    <row r="285" ht="20.1" customHeight="1"/>
    <row r="286" ht="20.1" customHeight="1"/>
    <row r="287" ht="20.1" customHeight="1"/>
    <row r="288" ht="20.1" customHeight="1"/>
    <row r="289" ht="20.1" customHeight="1"/>
    <row r="290" ht="20.1" customHeight="1"/>
    <row r="291" ht="20.1" customHeight="1"/>
    <row r="292" ht="20.1" customHeight="1"/>
    <row r="293" ht="20.1" customHeight="1"/>
    <row r="294" ht="20.1" customHeight="1"/>
    <row r="295" ht="20.1" customHeight="1"/>
    <row r="296" ht="20.1" customHeight="1"/>
    <row r="297" ht="20.1" customHeight="1"/>
    <row r="298" ht="20.1" customHeight="1"/>
    <row r="299" ht="20.1" customHeight="1"/>
    <row r="300" ht="20.1" customHeight="1"/>
    <row r="301" ht="20.1" customHeight="1"/>
    <row r="302" ht="20.1" customHeight="1"/>
    <row r="303" ht="20.1" customHeight="1"/>
    <row r="304" ht="20.1" customHeight="1"/>
    <row r="305" ht="20.1" customHeight="1"/>
    <row r="306" ht="20.1" customHeight="1"/>
    <row r="307" ht="20.1" customHeight="1"/>
    <row r="308" ht="20.1" customHeight="1"/>
    <row r="309" ht="20.1" customHeight="1"/>
    <row r="310" ht="20.1" customHeight="1"/>
    <row r="311" ht="20.1" customHeight="1"/>
  </sheetData>
  <autoFilter xmlns:etc="http://www.wps.cn/officeDocument/2017/etCustomData" ref="A5:XFD260" etc:filterBottomFollowUsedRange="0">
    <filterColumn colId="2">
      <filters>
        <filter val="10"/>
        <filter val="410"/>
        <filter val="6452"/>
        <filter val="813"/>
        <filter val="149993"/>
        <filter val="14"/>
        <filter val="15"/>
        <filter val="115"/>
        <filter val="133595"/>
        <filter val="16398"/>
        <filter val="75918"/>
        <filter val="8759"/>
        <filter val="22"/>
        <filter val="10223"/>
        <filter val="1024"/>
        <filter val="7764"/>
        <filter val="50264"/>
        <filter val="468"/>
        <filter val="50469"/>
        <filter val="74"/>
        <filter val="174"/>
        <filter val="5175"/>
        <filter val="637"/>
        <filter val="57677"/>
        <filter val="640"/>
        <filter val="1"/>
        <filter val="2"/>
        <filter val="5"/>
        <filter val="205"/>
        <filter val="987"/>
        <filter val="18009"/>
        <filter val="57209"/>
      </filters>
    </filterColumn>
    <extLst/>
  </autoFilter>
  <mergeCells count="5">
    <mergeCell ref="A2:F2"/>
    <mergeCell ref="D4:F4"/>
    <mergeCell ref="A4:A5"/>
    <mergeCell ref="B4:B5"/>
    <mergeCell ref="C4:C5"/>
  </mergeCells>
  <printOptions horizontalCentered="1"/>
  <pageMargins left="0.4680555" right="0.4680555" top="0.5902778" bottom="0.4680555" header="0.3104167" footer="0.3104167"/>
  <pageSetup paperSize="9" scale="64" fitToHeight="0" orientation="landscape"/>
  <headerFooter/>
  <ignoredErrors>
    <ignoredError sqref="C62" formulaRange="1"/>
  </ignoredError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6"/>
  <sheetViews>
    <sheetView showGridLines="0" showZeros="0" workbookViewId="0">
      <pane xSplit="1" ySplit="5" topLeftCell="B6" activePane="bottomRight" state="frozen"/>
      <selection/>
      <selection pane="topRight"/>
      <selection pane="bottomLeft"/>
      <selection pane="bottomRight" activeCell="J46" sqref="J46"/>
    </sheetView>
  </sheetViews>
  <sheetFormatPr defaultColWidth="9" defaultRowHeight="15.6"/>
  <cols>
    <col min="1" max="1" width="63.3833333333333" style="34" customWidth="1"/>
    <col min="2" max="8" width="10.975" style="35" customWidth="1"/>
    <col min="9" max="9" width="9" style="36"/>
    <col min="10" max="16379" width="9" style="34"/>
    <col min="16380" max="16384" width="9" style="32"/>
  </cols>
  <sheetData>
    <row r="1" s="32" customFormat="1" ht="20.45" customHeight="1" spans="1:6">
      <c r="A1" s="32" t="s">
        <v>901</v>
      </c>
      <c r="B1" s="37"/>
      <c r="C1" s="37"/>
      <c r="D1" s="37"/>
      <c r="E1" s="37"/>
      <c r="F1" s="37"/>
    </row>
    <row r="2" s="32" customFormat="1" ht="33" customHeight="1" spans="1:6">
      <c r="A2" s="38" t="s">
        <v>902</v>
      </c>
      <c r="B2" s="39"/>
      <c r="C2" s="39"/>
      <c r="D2" s="39"/>
      <c r="E2" s="39"/>
      <c r="F2" s="39"/>
    </row>
    <row r="3" s="32" customFormat="1" ht="20.1" customHeight="1" spans="2:8">
      <c r="B3" s="37"/>
      <c r="C3" s="37"/>
      <c r="D3" s="37"/>
      <c r="E3" s="37"/>
      <c r="F3" s="37"/>
      <c r="H3" s="32" t="s">
        <v>2</v>
      </c>
    </row>
    <row r="4" s="33" customFormat="1" ht="31.5" customHeight="1" spans="1:9">
      <c r="A4" s="40" t="s">
        <v>3</v>
      </c>
      <c r="B4" s="41" t="s">
        <v>77</v>
      </c>
      <c r="C4" s="41" t="s">
        <v>903</v>
      </c>
      <c r="D4" s="41" t="s">
        <v>904</v>
      </c>
      <c r="E4" s="41" t="s">
        <v>905</v>
      </c>
      <c r="F4" s="41" t="s">
        <v>16</v>
      </c>
      <c r="G4" s="41" t="s">
        <v>906</v>
      </c>
      <c r="H4" s="41" t="s">
        <v>907</v>
      </c>
      <c r="I4" s="51"/>
    </row>
    <row r="5" s="33" customFormat="1" ht="27.75" customHeight="1" spans="1:9">
      <c r="A5" s="40"/>
      <c r="B5" s="41"/>
      <c r="C5" s="41"/>
      <c r="D5" s="42"/>
      <c r="E5" s="43"/>
      <c r="F5" s="41"/>
      <c r="G5" s="41"/>
      <c r="H5" s="41"/>
      <c r="I5" s="51"/>
    </row>
    <row r="6" ht="18.45" customHeight="1" spans="1:8">
      <c r="A6" s="44" t="s">
        <v>679</v>
      </c>
      <c r="B6" s="45">
        <f>B7+B8+B9</f>
        <v>0</v>
      </c>
      <c r="C6" s="45">
        <f t="shared" ref="C6:H6" si="0">SUM(C7:C9)</f>
        <v>0</v>
      </c>
      <c r="D6" s="45">
        <f t="shared" si="0"/>
        <v>0</v>
      </c>
      <c r="E6" s="45">
        <f t="shared" si="0"/>
        <v>0</v>
      </c>
      <c r="F6" s="45">
        <f t="shared" si="0"/>
        <v>0</v>
      </c>
      <c r="G6" s="45">
        <f t="shared" si="0"/>
        <v>0</v>
      </c>
      <c r="H6" s="45">
        <f t="shared" si="0"/>
        <v>0</v>
      </c>
    </row>
    <row r="7" ht="18.45" customHeight="1" spans="1:8">
      <c r="A7" s="46" t="s">
        <v>908</v>
      </c>
      <c r="B7" s="45">
        <f>SUM(C7:H7)</f>
        <v>0</v>
      </c>
      <c r="C7" s="45"/>
      <c r="D7" s="45"/>
      <c r="E7" s="45"/>
      <c r="F7" s="45"/>
      <c r="G7" s="45"/>
      <c r="H7" s="45"/>
    </row>
    <row r="8" ht="18.45" customHeight="1" spans="1:8">
      <c r="A8" s="46" t="s">
        <v>909</v>
      </c>
      <c r="B8" s="45">
        <f t="shared" ref="B8:B33" si="1">SUM(C8:H8)</f>
        <v>0</v>
      </c>
      <c r="C8" s="45"/>
      <c r="D8" s="45"/>
      <c r="E8" s="45"/>
      <c r="F8" s="45"/>
      <c r="G8" s="45"/>
      <c r="H8" s="45"/>
    </row>
    <row r="9" ht="18.45" customHeight="1" spans="1:8">
      <c r="A9" s="46" t="s">
        <v>910</v>
      </c>
      <c r="B9" s="45">
        <f t="shared" si="1"/>
        <v>0</v>
      </c>
      <c r="C9" s="45"/>
      <c r="D9" s="45"/>
      <c r="E9" s="45"/>
      <c r="F9" s="45"/>
      <c r="G9" s="45"/>
      <c r="H9" s="45"/>
    </row>
    <row r="10" ht="18.45" customHeight="1" spans="1:8">
      <c r="A10" s="44" t="s">
        <v>695</v>
      </c>
      <c r="B10" s="45">
        <f>B11+B12+B13</f>
        <v>0</v>
      </c>
      <c r="C10" s="45">
        <f t="shared" ref="C10:H10" si="2">SUM(C11:C13)</f>
        <v>0</v>
      </c>
      <c r="D10" s="45">
        <f t="shared" si="2"/>
        <v>0</v>
      </c>
      <c r="E10" s="45">
        <f t="shared" si="2"/>
        <v>0</v>
      </c>
      <c r="F10" s="45">
        <f t="shared" si="2"/>
        <v>0</v>
      </c>
      <c r="G10" s="45">
        <f t="shared" si="2"/>
        <v>0</v>
      </c>
      <c r="H10" s="45">
        <f t="shared" si="2"/>
        <v>0</v>
      </c>
    </row>
    <row r="11" ht="18.45" customHeight="1" spans="1:8">
      <c r="A11" s="46" t="s">
        <v>696</v>
      </c>
      <c r="B11" s="45">
        <f t="shared" si="1"/>
        <v>0</v>
      </c>
      <c r="C11" s="45"/>
      <c r="D11" s="45"/>
      <c r="E11" s="45"/>
      <c r="F11" s="45"/>
      <c r="G11" s="45"/>
      <c r="H11" s="45"/>
    </row>
    <row r="12" ht="18.45" customHeight="1" spans="1:8">
      <c r="A12" s="46" t="s">
        <v>700</v>
      </c>
      <c r="B12" s="45">
        <f t="shared" si="1"/>
        <v>0</v>
      </c>
      <c r="C12" s="45"/>
      <c r="D12" s="45"/>
      <c r="E12" s="45"/>
      <c r="F12" s="45"/>
      <c r="G12" s="45"/>
      <c r="H12" s="45"/>
    </row>
    <row r="13" ht="18.45" customHeight="1" spans="1:8">
      <c r="A13" s="46" t="s">
        <v>702</v>
      </c>
      <c r="B13" s="45">
        <f t="shared" si="1"/>
        <v>0</v>
      </c>
      <c r="C13" s="45"/>
      <c r="D13" s="45"/>
      <c r="E13" s="45"/>
      <c r="F13" s="45"/>
      <c r="G13" s="45"/>
      <c r="H13" s="45"/>
    </row>
    <row r="14" ht="18.45" customHeight="1" spans="1:8">
      <c r="A14" s="44" t="s">
        <v>704</v>
      </c>
      <c r="B14" s="45">
        <f>B15+B16</f>
        <v>0</v>
      </c>
      <c r="C14" s="45">
        <f t="shared" ref="C14:H14" si="3">SUM(C15:C16)</f>
        <v>0</v>
      </c>
      <c r="D14" s="45">
        <f t="shared" si="3"/>
        <v>0</v>
      </c>
      <c r="E14" s="45">
        <f t="shared" si="3"/>
        <v>0</v>
      </c>
      <c r="F14" s="45">
        <f t="shared" si="3"/>
        <v>0</v>
      </c>
      <c r="G14" s="45">
        <f t="shared" si="3"/>
        <v>0</v>
      </c>
      <c r="H14" s="45">
        <f t="shared" si="3"/>
        <v>0</v>
      </c>
    </row>
    <row r="15" ht="18.45" customHeight="1" spans="1:8">
      <c r="A15" s="44" t="s">
        <v>705</v>
      </c>
      <c r="B15" s="45">
        <f t="shared" si="1"/>
        <v>0</v>
      </c>
      <c r="C15" s="45"/>
      <c r="D15" s="45"/>
      <c r="E15" s="45"/>
      <c r="F15" s="45"/>
      <c r="G15" s="45"/>
      <c r="H15" s="45"/>
    </row>
    <row r="16" ht="18.45" customHeight="1" spans="1:8">
      <c r="A16" s="44" t="s">
        <v>710</v>
      </c>
      <c r="B16" s="45">
        <f t="shared" si="1"/>
        <v>0</v>
      </c>
      <c r="C16" s="45"/>
      <c r="D16" s="45"/>
      <c r="E16" s="45"/>
      <c r="F16" s="45"/>
      <c r="G16" s="45"/>
      <c r="H16" s="45"/>
    </row>
    <row r="17" ht="18.45" customHeight="1" spans="1:8">
      <c r="A17" s="44" t="s">
        <v>715</v>
      </c>
      <c r="B17" s="45">
        <f>SUM(B18:B27)</f>
        <v>34700</v>
      </c>
      <c r="C17" s="45">
        <f t="shared" ref="C17:H17" si="4">SUM(C18:C27)</f>
        <v>0</v>
      </c>
      <c r="D17" s="45">
        <f t="shared" si="4"/>
        <v>0</v>
      </c>
      <c r="E17" s="45">
        <f t="shared" si="4"/>
        <v>34700</v>
      </c>
      <c r="F17" s="45">
        <f t="shared" si="4"/>
        <v>0</v>
      </c>
      <c r="G17" s="45">
        <f t="shared" si="4"/>
        <v>0</v>
      </c>
      <c r="H17" s="45">
        <f t="shared" si="4"/>
        <v>0</v>
      </c>
    </row>
    <row r="18" ht="18.45" customHeight="1" spans="1:8">
      <c r="A18" s="44" t="s">
        <v>716</v>
      </c>
      <c r="B18" s="45">
        <f t="shared" si="1"/>
        <v>0</v>
      </c>
      <c r="C18" s="45"/>
      <c r="D18" s="45"/>
      <c r="E18" s="45"/>
      <c r="F18" s="45"/>
      <c r="G18" s="45"/>
      <c r="H18" s="45"/>
    </row>
    <row r="19" ht="18.45" customHeight="1" spans="1:8">
      <c r="A19" s="44" t="s">
        <v>732</v>
      </c>
      <c r="B19" s="45">
        <f t="shared" si="1"/>
        <v>0</v>
      </c>
      <c r="C19" s="45"/>
      <c r="D19" s="45"/>
      <c r="E19" s="45"/>
      <c r="F19" s="45"/>
      <c r="G19" s="45"/>
      <c r="H19" s="45"/>
    </row>
    <row r="20" ht="18.45" customHeight="1" spans="1:8">
      <c r="A20" s="44" t="s">
        <v>734</v>
      </c>
      <c r="B20" s="45">
        <f t="shared" si="1"/>
        <v>0</v>
      </c>
      <c r="C20" s="45"/>
      <c r="D20" s="45"/>
      <c r="E20" s="45"/>
      <c r="F20" s="45"/>
      <c r="G20" s="45"/>
      <c r="H20" s="45"/>
    </row>
    <row r="21" ht="18.45" customHeight="1" spans="1:8">
      <c r="A21" s="44" t="s">
        <v>735</v>
      </c>
      <c r="B21" s="45">
        <f t="shared" si="1"/>
        <v>0</v>
      </c>
      <c r="C21" s="45"/>
      <c r="D21" s="45"/>
      <c r="E21" s="45"/>
      <c r="F21" s="45"/>
      <c r="G21" s="45"/>
      <c r="H21" s="45"/>
    </row>
    <row r="22" ht="18.45" customHeight="1" spans="1:8">
      <c r="A22" s="44" t="s">
        <v>911</v>
      </c>
      <c r="B22" s="45">
        <f t="shared" si="1"/>
        <v>0</v>
      </c>
      <c r="C22" s="45"/>
      <c r="D22" s="45"/>
      <c r="E22" s="45"/>
      <c r="F22" s="45"/>
      <c r="G22" s="45"/>
      <c r="H22" s="45"/>
    </row>
    <row r="23" ht="18.45" customHeight="1" spans="1:8">
      <c r="A23" s="44" t="s">
        <v>745</v>
      </c>
      <c r="B23" s="45">
        <f t="shared" si="1"/>
        <v>0</v>
      </c>
      <c r="C23" s="45"/>
      <c r="D23" s="45"/>
      <c r="E23" s="45"/>
      <c r="F23" s="45"/>
      <c r="G23" s="45"/>
      <c r="H23" s="45"/>
    </row>
    <row r="24" ht="18.45" customHeight="1" spans="1:8">
      <c r="A24" s="44" t="s">
        <v>747</v>
      </c>
      <c r="B24" s="45">
        <f t="shared" si="1"/>
        <v>34700</v>
      </c>
      <c r="C24" s="45"/>
      <c r="D24" s="45"/>
      <c r="E24" s="45">
        <v>34700</v>
      </c>
      <c r="F24" s="45"/>
      <c r="G24" s="45"/>
      <c r="H24" s="45"/>
    </row>
    <row r="25" ht="18.45" customHeight="1" spans="1:8">
      <c r="A25" s="44" t="s">
        <v>749</v>
      </c>
      <c r="B25" s="45">
        <f t="shared" si="1"/>
        <v>0</v>
      </c>
      <c r="C25" s="45"/>
      <c r="D25" s="45"/>
      <c r="E25" s="45"/>
      <c r="F25" s="45"/>
      <c r="G25" s="45"/>
      <c r="H25" s="45"/>
    </row>
    <row r="26" ht="18.45" customHeight="1" spans="1:8">
      <c r="A26" s="44" t="s">
        <v>751</v>
      </c>
      <c r="B26" s="45">
        <f t="shared" si="1"/>
        <v>0</v>
      </c>
      <c r="C26" s="45"/>
      <c r="D26" s="45"/>
      <c r="E26" s="45"/>
      <c r="F26" s="45"/>
      <c r="G26" s="45"/>
      <c r="H26" s="45"/>
    </row>
    <row r="27" ht="18.45" customHeight="1" spans="1:8">
      <c r="A27" s="44" t="s">
        <v>753</v>
      </c>
      <c r="B27" s="45">
        <f t="shared" si="1"/>
        <v>0</v>
      </c>
      <c r="C27" s="45"/>
      <c r="D27" s="45"/>
      <c r="E27" s="45"/>
      <c r="F27" s="45"/>
      <c r="G27" s="45"/>
      <c r="H27" s="45"/>
    </row>
    <row r="28" ht="18.45" customHeight="1" spans="1:8">
      <c r="A28" s="44" t="s">
        <v>755</v>
      </c>
      <c r="B28" s="45">
        <f>SUM(B29:B33)</f>
        <v>370</v>
      </c>
      <c r="C28" s="45">
        <f t="shared" ref="C28:H28" si="5">SUM(C29:C33)</f>
        <v>0</v>
      </c>
      <c r="D28" s="45">
        <f t="shared" si="5"/>
        <v>0</v>
      </c>
      <c r="E28" s="45">
        <f t="shared" si="5"/>
        <v>370</v>
      </c>
      <c r="F28" s="45">
        <f t="shared" si="5"/>
        <v>0</v>
      </c>
      <c r="G28" s="45">
        <f t="shared" si="5"/>
        <v>0</v>
      </c>
      <c r="H28" s="45">
        <f t="shared" si="5"/>
        <v>0</v>
      </c>
    </row>
    <row r="29" ht="18.45" customHeight="1" spans="1:8">
      <c r="A29" s="44" t="s">
        <v>756</v>
      </c>
      <c r="B29" s="45">
        <f t="shared" si="1"/>
        <v>59</v>
      </c>
      <c r="C29" s="45"/>
      <c r="D29" s="45"/>
      <c r="E29" s="45">
        <v>59</v>
      </c>
      <c r="F29" s="45"/>
      <c r="G29" s="45"/>
      <c r="H29" s="45"/>
    </row>
    <row r="30" ht="18.45" customHeight="1" spans="1:8">
      <c r="A30" s="47" t="s">
        <v>760</v>
      </c>
      <c r="B30" s="45">
        <f t="shared" si="1"/>
        <v>311</v>
      </c>
      <c r="C30" s="45"/>
      <c r="D30" s="45"/>
      <c r="E30" s="45">
        <v>311</v>
      </c>
      <c r="F30" s="45"/>
      <c r="G30" s="45"/>
      <c r="H30" s="45"/>
    </row>
    <row r="31" ht="18.45" customHeight="1" spans="1:8">
      <c r="A31" s="47" t="s">
        <v>763</v>
      </c>
      <c r="B31" s="45">
        <f t="shared" si="1"/>
        <v>0</v>
      </c>
      <c r="C31" s="45"/>
      <c r="D31" s="45"/>
      <c r="E31" s="45"/>
      <c r="F31" s="45"/>
      <c r="G31" s="45"/>
      <c r="H31" s="45"/>
    </row>
    <row r="32" ht="18.45" customHeight="1" spans="1:8">
      <c r="A32" s="48" t="s">
        <v>912</v>
      </c>
      <c r="B32" s="45">
        <f t="shared" si="1"/>
        <v>0</v>
      </c>
      <c r="C32" s="45"/>
      <c r="D32" s="45"/>
      <c r="E32" s="45"/>
      <c r="F32" s="45"/>
      <c r="G32" s="45"/>
      <c r="H32" s="45"/>
    </row>
    <row r="33" ht="18.45" customHeight="1" spans="1:8">
      <c r="A33" s="48" t="s">
        <v>913</v>
      </c>
      <c r="B33" s="45">
        <f t="shared" si="1"/>
        <v>0</v>
      </c>
      <c r="C33" s="45"/>
      <c r="D33" s="45"/>
      <c r="E33" s="45"/>
      <c r="F33" s="45"/>
      <c r="G33" s="45"/>
      <c r="H33" s="45"/>
    </row>
    <row r="34" ht="18.45" customHeight="1" spans="1:8">
      <c r="A34" s="46" t="s">
        <v>768</v>
      </c>
      <c r="B34" s="45">
        <f>SUM(B35:B42)</f>
        <v>0</v>
      </c>
      <c r="C34" s="45">
        <f t="shared" ref="C34:H34" si="6">SUM(C35:C42)</f>
        <v>0</v>
      </c>
      <c r="D34" s="45">
        <f t="shared" si="6"/>
        <v>0</v>
      </c>
      <c r="E34" s="45">
        <f t="shared" si="6"/>
        <v>0</v>
      </c>
      <c r="F34" s="45">
        <f t="shared" si="6"/>
        <v>0</v>
      </c>
      <c r="G34" s="45">
        <f t="shared" si="6"/>
        <v>0</v>
      </c>
      <c r="H34" s="45">
        <f t="shared" si="6"/>
        <v>0</v>
      </c>
    </row>
    <row r="35" ht="18.45" customHeight="1" spans="1:8">
      <c r="A35" s="47" t="s">
        <v>769</v>
      </c>
      <c r="B35" s="45">
        <f t="shared" ref="B35:B42" si="7">SUM(C35:H35)</f>
        <v>0</v>
      </c>
      <c r="C35" s="45"/>
      <c r="D35" s="45"/>
      <c r="E35" s="45"/>
      <c r="F35" s="45"/>
      <c r="G35" s="45"/>
      <c r="H35" s="45"/>
    </row>
    <row r="36" ht="18.45" customHeight="1" spans="1:8">
      <c r="A36" s="47" t="s">
        <v>774</v>
      </c>
      <c r="B36" s="45">
        <f t="shared" si="7"/>
        <v>0</v>
      </c>
      <c r="C36" s="45"/>
      <c r="D36" s="45"/>
      <c r="E36" s="45"/>
      <c r="F36" s="45"/>
      <c r="G36" s="45"/>
      <c r="H36" s="45"/>
    </row>
    <row r="37" ht="18.45" customHeight="1" spans="1:8">
      <c r="A37" s="47" t="s">
        <v>778</v>
      </c>
      <c r="B37" s="45">
        <f t="shared" si="7"/>
        <v>0</v>
      </c>
      <c r="C37" s="45"/>
      <c r="D37" s="45"/>
      <c r="E37" s="45"/>
      <c r="F37" s="45"/>
      <c r="G37" s="45"/>
      <c r="H37" s="45"/>
    </row>
    <row r="38" ht="18.45" customHeight="1" spans="1:8">
      <c r="A38" s="47" t="s">
        <v>787</v>
      </c>
      <c r="B38" s="45">
        <f t="shared" si="7"/>
        <v>0</v>
      </c>
      <c r="C38" s="45"/>
      <c r="D38" s="45"/>
      <c r="E38" s="45"/>
      <c r="F38" s="45"/>
      <c r="G38" s="45"/>
      <c r="H38" s="45"/>
    </row>
    <row r="39" ht="18.45" customHeight="1" spans="1:8">
      <c r="A39" s="47" t="s">
        <v>794</v>
      </c>
      <c r="B39" s="45">
        <f t="shared" si="7"/>
        <v>0</v>
      </c>
      <c r="C39" s="45"/>
      <c r="D39" s="45"/>
      <c r="E39" s="45"/>
      <c r="F39" s="45"/>
      <c r="G39" s="45"/>
      <c r="H39" s="45"/>
    </row>
    <row r="40" ht="18.45" customHeight="1" spans="1:8">
      <c r="A40" s="47" t="s">
        <v>804</v>
      </c>
      <c r="B40" s="45">
        <f t="shared" si="7"/>
        <v>0</v>
      </c>
      <c r="C40" s="45"/>
      <c r="D40" s="45"/>
      <c r="E40" s="45"/>
      <c r="F40" s="45"/>
      <c r="G40" s="45"/>
      <c r="H40" s="45"/>
    </row>
    <row r="41" ht="18.45" customHeight="1" spans="1:8">
      <c r="A41" s="47" t="s">
        <v>806</v>
      </c>
      <c r="B41" s="45">
        <f t="shared" si="7"/>
        <v>0</v>
      </c>
      <c r="C41" s="45"/>
      <c r="D41" s="45"/>
      <c r="E41" s="45"/>
      <c r="F41" s="45"/>
      <c r="G41" s="45"/>
      <c r="H41" s="45"/>
    </row>
    <row r="42" ht="18.45" customHeight="1" spans="1:8">
      <c r="A42" s="47" t="s">
        <v>808</v>
      </c>
      <c r="B42" s="45">
        <f t="shared" si="7"/>
        <v>0</v>
      </c>
      <c r="C42" s="45"/>
      <c r="D42" s="45"/>
      <c r="E42" s="45"/>
      <c r="F42" s="45"/>
      <c r="G42" s="45"/>
      <c r="H42" s="45"/>
    </row>
    <row r="43" ht="18.45" customHeight="1" spans="1:8">
      <c r="A43" s="46" t="s">
        <v>809</v>
      </c>
      <c r="B43" s="45">
        <f>B44</f>
        <v>0</v>
      </c>
      <c r="C43" s="45">
        <f t="shared" ref="C43:H43" si="8">SUM(C44)</f>
        <v>0</v>
      </c>
      <c r="D43" s="45">
        <f t="shared" si="8"/>
        <v>0</v>
      </c>
      <c r="E43" s="45">
        <f t="shared" si="8"/>
        <v>0</v>
      </c>
      <c r="F43" s="45">
        <f t="shared" si="8"/>
        <v>0</v>
      </c>
      <c r="G43" s="45">
        <f t="shared" si="8"/>
        <v>0</v>
      </c>
      <c r="H43" s="45">
        <f t="shared" si="8"/>
        <v>0</v>
      </c>
    </row>
    <row r="44" ht="18.45" customHeight="1" spans="1:8">
      <c r="A44" s="47" t="s">
        <v>810</v>
      </c>
      <c r="B44" s="45">
        <f>SUM(C44:H44)</f>
        <v>0</v>
      </c>
      <c r="C44" s="45"/>
      <c r="D44" s="45"/>
      <c r="E44" s="45"/>
      <c r="F44" s="45"/>
      <c r="G44" s="45"/>
      <c r="H44" s="45"/>
    </row>
    <row r="45" ht="18.45" customHeight="1" spans="1:8">
      <c r="A45" s="46" t="s">
        <v>813</v>
      </c>
      <c r="B45" s="45">
        <f>SUM(B46:B48)</f>
        <v>9940</v>
      </c>
      <c r="C45" s="45">
        <f t="shared" ref="C45:H45" si="9">SUM(C46:C48)</f>
        <v>0</v>
      </c>
      <c r="D45" s="45">
        <f t="shared" si="9"/>
        <v>0</v>
      </c>
      <c r="E45" s="45">
        <f t="shared" si="9"/>
        <v>9940</v>
      </c>
      <c r="F45" s="45">
        <f t="shared" si="9"/>
        <v>0</v>
      </c>
      <c r="G45" s="45">
        <f t="shared" si="9"/>
        <v>0</v>
      </c>
      <c r="H45" s="45">
        <f t="shared" si="9"/>
        <v>0</v>
      </c>
    </row>
    <row r="46" ht="18.45" customHeight="1" spans="1:8">
      <c r="A46" s="47" t="s">
        <v>814</v>
      </c>
      <c r="B46" s="45">
        <f t="shared" ref="B46:B52" si="10">SUM(C46:H46)</f>
        <v>9936</v>
      </c>
      <c r="C46" s="45"/>
      <c r="D46" s="45"/>
      <c r="E46" s="45">
        <v>9936</v>
      </c>
      <c r="F46" s="45"/>
      <c r="G46" s="45"/>
      <c r="H46" s="45"/>
    </row>
    <row r="47" ht="18.45" customHeight="1" spans="1:8">
      <c r="A47" s="47" t="s">
        <v>818</v>
      </c>
      <c r="B47" s="45">
        <f t="shared" si="10"/>
        <v>0</v>
      </c>
      <c r="C47" s="45"/>
      <c r="D47" s="45"/>
      <c r="E47" s="45"/>
      <c r="F47" s="45"/>
      <c r="G47" s="45"/>
      <c r="H47" s="45"/>
    </row>
    <row r="48" ht="18.45" customHeight="1" spans="1:8">
      <c r="A48" s="47" t="s">
        <v>828</v>
      </c>
      <c r="B48" s="45">
        <f t="shared" si="10"/>
        <v>4</v>
      </c>
      <c r="C48" s="45"/>
      <c r="D48" s="45"/>
      <c r="E48" s="45">
        <v>4</v>
      </c>
      <c r="F48" s="45"/>
      <c r="G48" s="45"/>
      <c r="H48" s="45"/>
    </row>
    <row r="49" ht="18.45" customHeight="1" spans="1:8">
      <c r="A49" s="46" t="s">
        <v>839</v>
      </c>
      <c r="B49" s="45">
        <f t="shared" si="10"/>
        <v>7699</v>
      </c>
      <c r="C49" s="45"/>
      <c r="D49" s="45"/>
      <c r="E49" s="45"/>
      <c r="F49" s="45">
        <v>7699</v>
      </c>
      <c r="G49" s="45"/>
      <c r="H49" s="45"/>
    </row>
    <row r="50" ht="18.45" customHeight="1" spans="1:8">
      <c r="A50" s="46" t="s">
        <v>914</v>
      </c>
      <c r="B50" s="45">
        <f t="shared" si="10"/>
        <v>4500</v>
      </c>
      <c r="C50" s="45"/>
      <c r="D50" s="45"/>
      <c r="E50" s="45"/>
      <c r="F50" s="45">
        <v>4500</v>
      </c>
      <c r="G50" s="45"/>
      <c r="H50" s="45"/>
    </row>
    <row r="51" ht="18.45" customHeight="1" spans="1:8">
      <c r="A51" s="46" t="s">
        <v>915</v>
      </c>
      <c r="B51" s="45">
        <f t="shared" si="10"/>
        <v>0</v>
      </c>
      <c r="C51" s="45"/>
      <c r="D51" s="45"/>
      <c r="E51" s="45"/>
      <c r="F51" s="45"/>
      <c r="G51" s="45"/>
      <c r="H51" s="45"/>
    </row>
    <row r="52" ht="18.45" customHeight="1" spans="1:8">
      <c r="A52" s="49" t="s">
        <v>916</v>
      </c>
      <c r="B52" s="45">
        <f t="shared" si="10"/>
        <v>0</v>
      </c>
      <c r="C52" s="45"/>
      <c r="D52" s="45"/>
      <c r="E52" s="45"/>
      <c r="F52" s="45"/>
      <c r="G52" s="45"/>
      <c r="H52" s="45"/>
    </row>
    <row r="53" ht="20.1" customHeight="1" spans="1:8">
      <c r="A53" s="49"/>
      <c r="B53" s="45"/>
      <c r="C53" s="45"/>
      <c r="D53" s="45"/>
      <c r="E53" s="45"/>
      <c r="F53" s="45"/>
      <c r="G53" s="45"/>
      <c r="H53" s="45"/>
    </row>
    <row r="54" ht="20.1" customHeight="1" spans="1:8">
      <c r="A54" s="49"/>
      <c r="B54" s="45"/>
      <c r="C54" s="45"/>
      <c r="D54" s="45"/>
      <c r="E54" s="45"/>
      <c r="F54" s="45"/>
      <c r="G54" s="45"/>
      <c r="H54" s="45"/>
    </row>
    <row r="55" ht="20.1" customHeight="1" spans="1:8">
      <c r="A55" s="50" t="s">
        <v>18</v>
      </c>
      <c r="B55" s="45">
        <f>B6+B10+B14+B17+B28+B34+B43+B45+B49+B50+B51+B52</f>
        <v>57209</v>
      </c>
      <c r="C55" s="45">
        <f t="shared" ref="C55:H55" si="11">C6+C10+C14+C17+C28+C34+C43+C45+C49+C51+C52</f>
        <v>0</v>
      </c>
      <c r="D55" s="45">
        <f t="shared" si="11"/>
        <v>0</v>
      </c>
      <c r="E55" s="45">
        <f t="shared" si="11"/>
        <v>45010</v>
      </c>
      <c r="F55" s="45">
        <f t="shared" si="11"/>
        <v>7699</v>
      </c>
      <c r="G55" s="45">
        <f t="shared" si="11"/>
        <v>0</v>
      </c>
      <c r="H55" s="45">
        <f t="shared" si="11"/>
        <v>0</v>
      </c>
    </row>
    <row r="56" ht="20.1" customHeight="1"/>
  </sheetData>
  <autoFilter xmlns:etc="http://www.wps.cn/officeDocument/2017/etCustomData" ref="A5:XFD55" etc:filterBottomFollowUsedRange="0">
    <extLst/>
  </autoFilter>
  <mergeCells count="9">
    <mergeCell ref="A2:F2"/>
    <mergeCell ref="A4:A5"/>
    <mergeCell ref="B4:B5"/>
    <mergeCell ref="C4:C5"/>
    <mergeCell ref="D4:D5"/>
    <mergeCell ref="E4:E5"/>
    <mergeCell ref="F4:F5"/>
    <mergeCell ref="G4:G5"/>
    <mergeCell ref="H4:H5"/>
  </mergeCells>
  <conditionalFormatting sqref="A4:A65534">
    <cfRule type="duplicateValues" dxfId="0" priority="1"/>
  </conditionalFormatting>
  <printOptions horizontalCentered="1"/>
  <pageMargins left="0.4701389" right="0.4701389" top="0.5902778" bottom="0.4701389" header="0.3097222" footer="0.3097222"/>
  <pageSetup paperSize="9" scale="80" orientation="landscape"/>
  <headerFooter/>
  <ignoredErrors>
    <ignoredError sqref="F45" formulaRange="1"/>
  </ignoredError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3"/>
  <sheetViews>
    <sheetView showZeros="0" workbookViewId="0">
      <pane xSplit="1" ySplit="6" topLeftCell="B7" activePane="bottomRight" state="frozen"/>
      <selection/>
      <selection pane="topRight"/>
      <selection pane="bottomLeft"/>
      <selection pane="bottomRight" activeCell="D9" sqref="D9"/>
    </sheetView>
  </sheetViews>
  <sheetFormatPr defaultColWidth="8.75" defaultRowHeight="21" customHeight="1" outlineLevelCol="1"/>
  <cols>
    <col min="1" max="1" width="52.75" customWidth="1"/>
    <col min="2" max="2" width="27.5" customWidth="1"/>
    <col min="3" max="3" width="16.875" customWidth="1"/>
    <col min="4" max="4" width="76.25" customWidth="1"/>
    <col min="5" max="18" width="9" customWidth="1"/>
  </cols>
  <sheetData>
    <row r="1" ht="20.45" customHeight="1" spans="1:1">
      <c r="A1" t="s">
        <v>917</v>
      </c>
    </row>
    <row r="2" ht="33" customHeight="1" spans="1:2">
      <c r="A2" s="30" t="s">
        <v>918</v>
      </c>
      <c r="B2" s="30"/>
    </row>
    <row r="3" ht="28.5" customHeight="1" spans="2:2">
      <c r="B3" s="19" t="s">
        <v>2</v>
      </c>
    </row>
    <row r="4" ht="28.5" customHeight="1" spans="1:2">
      <c r="A4" s="20" t="s">
        <v>21</v>
      </c>
      <c r="B4" s="20" t="s">
        <v>919</v>
      </c>
    </row>
    <row r="5" ht="28.5" customHeight="1" spans="1:2">
      <c r="A5" s="20" t="s">
        <v>77</v>
      </c>
      <c r="B5" s="31" t="s">
        <v>920</v>
      </c>
    </row>
    <row r="6" ht="28.5" customHeight="1" spans="1:2">
      <c r="A6" s="20" t="s">
        <v>679</v>
      </c>
      <c r="B6" s="20">
        <v>0</v>
      </c>
    </row>
    <row r="7" ht="28.5" customHeight="1" spans="1:2">
      <c r="A7" s="20" t="s">
        <v>695</v>
      </c>
      <c r="B7" s="20">
        <v>0</v>
      </c>
    </row>
    <row r="8" ht="28.5" customHeight="1" spans="1:2">
      <c r="A8" s="20" t="s">
        <v>704</v>
      </c>
      <c r="B8" s="20">
        <v>0</v>
      </c>
    </row>
    <row r="9" ht="28.5" customHeight="1" spans="1:2">
      <c r="A9" s="20" t="s">
        <v>715</v>
      </c>
      <c r="B9" s="20"/>
    </row>
    <row r="10" ht="28.5" customHeight="1" spans="1:2">
      <c r="A10" s="20" t="s">
        <v>755</v>
      </c>
      <c r="B10" s="20"/>
    </row>
    <row r="11" ht="28.5" customHeight="1" spans="1:2">
      <c r="A11" s="20" t="s">
        <v>768</v>
      </c>
      <c r="B11" s="20"/>
    </row>
    <row r="12" ht="28.5" customHeight="1" spans="1:2">
      <c r="A12" s="20" t="s">
        <v>809</v>
      </c>
      <c r="B12" s="20"/>
    </row>
    <row r="13" ht="28.5" customHeight="1" spans="1:2">
      <c r="A13" s="20" t="s">
        <v>921</v>
      </c>
      <c r="B13" s="20"/>
    </row>
  </sheetData>
  <mergeCells count="1">
    <mergeCell ref="A2:B2"/>
  </mergeCells>
  <printOptions horizontalCentered="1"/>
  <pageMargins left="1.10208333333333" right="1.10208333333333" top="1.10208333333333" bottom="1.10208333333333" header="0.511111111111111" footer="0.511111111111111"/>
  <pageSetup paperSize="9" orientation="landscape"/>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D10" sqref="D10"/>
    </sheetView>
  </sheetViews>
  <sheetFormatPr defaultColWidth="16.5" defaultRowHeight="21.75" customHeight="1" outlineLevelRow="5" outlineLevelCol="1"/>
  <cols>
    <col min="1" max="1" width="39" customWidth="1"/>
    <col min="2" max="2" width="40" customWidth="1"/>
    <col min="4" max="4" width="42.625" customWidth="1"/>
  </cols>
  <sheetData>
    <row r="1" ht="23" customHeight="1" spans="1:1">
      <c r="A1" t="s">
        <v>922</v>
      </c>
    </row>
    <row r="2" ht="32.25" customHeight="1" spans="1:2">
      <c r="A2" s="30" t="s">
        <v>923</v>
      </c>
      <c r="B2" s="30"/>
    </row>
    <row r="3" ht="18" customHeight="1" spans="2:2">
      <c r="B3" s="19" t="s">
        <v>2</v>
      </c>
    </row>
    <row r="4" customHeight="1" spans="1:2">
      <c r="A4" s="20" t="s">
        <v>608</v>
      </c>
      <c r="B4" s="20" t="s">
        <v>94</v>
      </c>
    </row>
    <row r="5" ht="19.5" customHeight="1" spans="1:2">
      <c r="A5" s="20" t="s">
        <v>612</v>
      </c>
      <c r="B5" s="20">
        <v>0</v>
      </c>
    </row>
    <row r="6" ht="19.5" customHeight="1" spans="1:2">
      <c r="A6" s="20" t="s">
        <v>85</v>
      </c>
      <c r="B6" s="20">
        <f>SUM(B5:B5)</f>
        <v>0</v>
      </c>
    </row>
  </sheetData>
  <mergeCells count="1">
    <mergeCell ref="A2:B2"/>
  </mergeCells>
  <pageMargins left="0.698611111111111" right="0.698611111111111" top="0.75" bottom="0.75" header="0.3" footer="0.3"/>
  <pageSetup paperSize="9" orientation="portrait"/>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
  <sheetViews>
    <sheetView showZeros="0" topLeftCell="A9" workbookViewId="0">
      <selection activeCell="F6" sqref="F6"/>
    </sheetView>
  </sheetViews>
  <sheetFormatPr defaultColWidth="13.375" defaultRowHeight="32.25" customHeight="1" outlineLevelCol="4"/>
  <cols>
    <col min="1" max="1" width="37.875" customWidth="1"/>
    <col min="2" max="2" width="12.375" customWidth="1"/>
    <col min="3" max="3" width="23.125" customWidth="1"/>
    <col min="4" max="4" width="13.375" style="25"/>
    <col min="5" max="5" width="18.375" style="25" customWidth="1"/>
    <col min="6" max="7" width="13.375" style="25"/>
  </cols>
  <sheetData>
    <row r="1" ht="20.45" customHeight="1" spans="1:1">
      <c r="A1" t="s">
        <v>924</v>
      </c>
    </row>
    <row r="2" ht="49.5" customHeight="1" spans="1:3">
      <c r="A2" s="18" t="s">
        <v>925</v>
      </c>
      <c r="B2" s="18"/>
      <c r="C2" s="18"/>
    </row>
    <row r="3" ht="38.25" customHeight="1" spans="3:3">
      <c r="C3" s="19" t="s">
        <v>2</v>
      </c>
    </row>
    <row r="4" ht="38.25" customHeight="1" spans="1:5">
      <c r="A4" s="29" t="s">
        <v>21</v>
      </c>
      <c r="B4" s="22" t="s">
        <v>91</v>
      </c>
      <c r="C4" s="22" t="s">
        <v>633</v>
      </c>
      <c r="E4" s="28"/>
    </row>
    <row r="5" ht="38.25" customHeight="1" spans="1:3">
      <c r="A5" s="29"/>
      <c r="B5" s="20" t="s">
        <v>77</v>
      </c>
      <c r="C5" s="20" t="s">
        <v>77</v>
      </c>
    </row>
    <row r="6" ht="38.25" customHeight="1" spans="1:3">
      <c r="A6" s="20" t="s">
        <v>926</v>
      </c>
      <c r="B6" s="20">
        <v>190098</v>
      </c>
      <c r="C6" s="20">
        <v>190098</v>
      </c>
    </row>
    <row r="7" ht="38.25" customHeight="1" spans="1:3">
      <c r="A7" s="20" t="s">
        <v>927</v>
      </c>
      <c r="B7" s="20">
        <v>226313</v>
      </c>
      <c r="C7" s="20">
        <v>226313</v>
      </c>
    </row>
    <row r="8" ht="38.25" customHeight="1" spans="1:3">
      <c r="A8" s="20" t="s">
        <v>928</v>
      </c>
      <c r="B8" s="20">
        <v>253898</v>
      </c>
      <c r="C8" s="20">
        <v>253898</v>
      </c>
    </row>
    <row r="9" ht="38.25" customHeight="1" spans="1:3">
      <c r="A9" s="20" t="s">
        <v>929</v>
      </c>
      <c r="B9" s="20">
        <v>66400</v>
      </c>
      <c r="C9" s="20">
        <v>66400</v>
      </c>
    </row>
    <row r="10" ht="38.25" customHeight="1" spans="1:3">
      <c r="A10" s="20" t="s">
        <v>930</v>
      </c>
      <c r="B10" s="20">
        <v>16398</v>
      </c>
      <c r="C10" s="20">
        <v>16398</v>
      </c>
    </row>
    <row r="11" ht="38.25" customHeight="1" spans="1:3">
      <c r="A11" s="20" t="s">
        <v>931</v>
      </c>
      <c r="B11" s="20">
        <v>252900</v>
      </c>
      <c r="C11" s="20">
        <v>252900</v>
      </c>
    </row>
    <row r="12" customHeight="1" spans="1:4">
      <c r="A12" s="20"/>
      <c r="B12" s="20"/>
      <c r="C12" s="20"/>
      <c r="D12" s="25" t="s">
        <v>932</v>
      </c>
    </row>
    <row r="13" customHeight="1" spans="4:4">
      <c r="D13" s="25" t="s">
        <v>933</v>
      </c>
    </row>
  </sheetData>
  <mergeCells count="3">
    <mergeCell ref="A2:C2"/>
    <mergeCell ref="A12:C12"/>
    <mergeCell ref="A4:A5"/>
  </mergeCells>
  <printOptions horizontalCentered="1"/>
  <pageMargins left="1.10208333333333" right="1.10208333333333" top="1.10208333333333" bottom="1.10208333333333" header="0.511111111111111" footer="0.511111111111111"/>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showZeros="0" topLeftCell="A6" workbookViewId="0">
      <selection activeCell="G5" sqref="G5"/>
    </sheetView>
  </sheetViews>
  <sheetFormatPr defaultColWidth="9" defaultRowHeight="21" customHeight="1" outlineLevelCol="3"/>
  <cols>
    <col min="1" max="1" width="44.75" style="32" customWidth="1"/>
    <col min="2" max="2" width="14.2" style="164" customWidth="1"/>
    <col min="3" max="3" width="12.4" style="32" customWidth="1"/>
    <col min="4" max="4" width="15.2" style="32" customWidth="1"/>
    <col min="5" max="5" width="8.125" style="32" customWidth="1"/>
    <col min="6" max="16384" width="9" style="32"/>
  </cols>
  <sheetData>
    <row r="1" ht="20.25" customHeight="1" spans="1:1">
      <c r="A1" s="32" t="s">
        <v>19</v>
      </c>
    </row>
    <row r="2" ht="49.5" customHeight="1" spans="1:4">
      <c r="A2" s="38" t="s">
        <v>20</v>
      </c>
      <c r="B2" s="165"/>
      <c r="C2" s="38"/>
      <c r="D2" s="38"/>
    </row>
    <row r="3" customHeight="1" spans="4:4">
      <c r="D3" s="32" t="s">
        <v>2</v>
      </c>
    </row>
    <row r="4" ht="39" customHeight="1" spans="1:4">
      <c r="A4" s="166" t="s">
        <v>21</v>
      </c>
      <c r="B4" s="167" t="s">
        <v>22</v>
      </c>
      <c r="C4" s="166" t="s">
        <v>23</v>
      </c>
      <c r="D4" s="166" t="s">
        <v>24</v>
      </c>
    </row>
    <row r="5" ht="26.1" customHeight="1" spans="1:4">
      <c r="A5" s="168" t="s">
        <v>25</v>
      </c>
      <c r="B5" s="169">
        <f>SUM(B6:B18)</f>
        <v>57358</v>
      </c>
      <c r="C5" s="170">
        <f>SUM(C6:C18)</f>
        <v>64133</v>
      </c>
      <c r="D5" s="171">
        <f t="shared" ref="D5:D27" si="0">C5/B5</f>
        <v>1.1181</v>
      </c>
    </row>
    <row r="6" ht="26.1" customHeight="1" spans="1:4">
      <c r="A6" s="172" t="s">
        <v>26</v>
      </c>
      <c r="B6" s="173">
        <v>31097</v>
      </c>
      <c r="C6" s="174">
        <v>34661</v>
      </c>
      <c r="D6" s="171">
        <f t="shared" si="0"/>
        <v>1.1146</v>
      </c>
    </row>
    <row r="7" ht="26.1" customHeight="1" spans="1:4">
      <c r="A7" s="172" t="s">
        <v>27</v>
      </c>
      <c r="B7" s="173">
        <v>1582</v>
      </c>
      <c r="C7" s="174">
        <v>1775</v>
      </c>
      <c r="D7" s="171">
        <f t="shared" si="0"/>
        <v>1.122</v>
      </c>
    </row>
    <row r="8" ht="26.1" customHeight="1" spans="1:4">
      <c r="A8" s="172" t="s">
        <v>28</v>
      </c>
      <c r="B8" s="173">
        <v>1399</v>
      </c>
      <c r="C8" s="174">
        <v>1570</v>
      </c>
      <c r="D8" s="171">
        <f t="shared" si="0"/>
        <v>1.1222</v>
      </c>
    </row>
    <row r="9" ht="26.1" customHeight="1" spans="1:4">
      <c r="A9" s="172" t="s">
        <v>29</v>
      </c>
      <c r="B9" s="175"/>
      <c r="C9" s="176"/>
      <c r="D9" s="171"/>
    </row>
    <row r="10" ht="26.1" customHeight="1" spans="1:4">
      <c r="A10" s="172" t="s">
        <v>30</v>
      </c>
      <c r="B10" s="173">
        <v>2281</v>
      </c>
      <c r="C10" s="174">
        <v>2560</v>
      </c>
      <c r="D10" s="171">
        <f t="shared" si="0"/>
        <v>1.1223</v>
      </c>
    </row>
    <row r="11" ht="26.1" customHeight="1" spans="1:4">
      <c r="A11" s="172" t="s">
        <v>31</v>
      </c>
      <c r="B11" s="173">
        <v>2000</v>
      </c>
      <c r="C11" s="174">
        <v>2245</v>
      </c>
      <c r="D11" s="171">
        <f t="shared" si="0"/>
        <v>1.1225</v>
      </c>
    </row>
    <row r="12" ht="26.1" customHeight="1" spans="1:4">
      <c r="A12" s="172" t="s">
        <v>32</v>
      </c>
      <c r="B12" s="173">
        <v>1329</v>
      </c>
      <c r="C12" s="174">
        <v>1492</v>
      </c>
      <c r="D12" s="171">
        <f t="shared" si="0"/>
        <v>1.1226</v>
      </c>
    </row>
    <row r="13" ht="26.1" customHeight="1" spans="1:4">
      <c r="A13" s="172" t="s">
        <v>33</v>
      </c>
      <c r="B13" s="173">
        <v>2370</v>
      </c>
      <c r="C13" s="174">
        <v>2660</v>
      </c>
      <c r="D13" s="171">
        <f t="shared" si="0"/>
        <v>1.1224</v>
      </c>
    </row>
    <row r="14" ht="26.1" customHeight="1" spans="1:4">
      <c r="A14" s="172" t="s">
        <v>34</v>
      </c>
      <c r="B14" s="173">
        <v>1599</v>
      </c>
      <c r="C14" s="174">
        <v>1795</v>
      </c>
      <c r="D14" s="171">
        <f t="shared" si="0"/>
        <v>1.1226</v>
      </c>
    </row>
    <row r="15" ht="26.1" customHeight="1" spans="1:4">
      <c r="A15" s="172" t="s">
        <v>35</v>
      </c>
      <c r="B15" s="173">
        <v>2391</v>
      </c>
      <c r="C15" s="174">
        <v>2683</v>
      </c>
      <c r="D15" s="171">
        <f t="shared" si="0"/>
        <v>1.1221</v>
      </c>
    </row>
    <row r="16" ht="26.1" customHeight="1" spans="1:4">
      <c r="A16" s="172" t="s">
        <v>36</v>
      </c>
      <c r="B16" s="173">
        <v>11051</v>
      </c>
      <c r="C16" s="174">
        <v>12402</v>
      </c>
      <c r="D16" s="171">
        <f t="shared" si="0"/>
        <v>1.1223</v>
      </c>
    </row>
    <row r="17" ht="26.1" customHeight="1" spans="1:4">
      <c r="A17" s="172" t="s">
        <v>37</v>
      </c>
      <c r="B17" s="173">
        <v>256</v>
      </c>
      <c r="C17" s="174">
        <v>287</v>
      </c>
      <c r="D17" s="171">
        <f t="shared" si="0"/>
        <v>1.1211</v>
      </c>
    </row>
    <row r="18" ht="26.1" customHeight="1" spans="1:4">
      <c r="A18" s="177" t="s">
        <v>38</v>
      </c>
      <c r="B18" s="175">
        <v>3</v>
      </c>
      <c r="C18" s="176">
        <v>3</v>
      </c>
      <c r="D18" s="171"/>
    </row>
    <row r="19" ht="26.1" customHeight="1" spans="1:4">
      <c r="A19" s="172" t="s">
        <v>39</v>
      </c>
      <c r="B19" s="175">
        <f>B20+B21+B22+B23+B24+B25+B26</f>
        <v>42754</v>
      </c>
      <c r="C19" s="176">
        <f>C20+C21+C22+C23+C24+C25+C26</f>
        <v>42993</v>
      </c>
      <c r="D19" s="171">
        <f t="shared" si="0"/>
        <v>1.0056</v>
      </c>
    </row>
    <row r="20" ht="26.1" customHeight="1" spans="1:4">
      <c r="A20" s="172" t="s">
        <v>40</v>
      </c>
      <c r="B20" s="173">
        <v>8736</v>
      </c>
      <c r="C20" s="174">
        <v>8736</v>
      </c>
      <c r="D20" s="171">
        <f t="shared" si="0"/>
        <v>1</v>
      </c>
    </row>
    <row r="21" ht="26.1" customHeight="1" spans="1:4">
      <c r="A21" s="172" t="s">
        <v>41</v>
      </c>
      <c r="B21" s="173">
        <v>497</v>
      </c>
      <c r="C21" s="174">
        <v>497</v>
      </c>
      <c r="D21" s="171">
        <f t="shared" si="0"/>
        <v>1</v>
      </c>
    </row>
    <row r="22" ht="26.1" customHeight="1" spans="1:4">
      <c r="A22" s="172" t="s">
        <v>42</v>
      </c>
      <c r="B22" s="173">
        <v>22626</v>
      </c>
      <c r="C22" s="174">
        <v>22626</v>
      </c>
      <c r="D22" s="171">
        <f t="shared" si="0"/>
        <v>1</v>
      </c>
    </row>
    <row r="23" ht="26.1" customHeight="1" spans="1:4">
      <c r="A23" s="172" t="s">
        <v>43</v>
      </c>
      <c r="B23" s="175">
        <v>920</v>
      </c>
      <c r="C23" s="176">
        <v>1099</v>
      </c>
      <c r="D23" s="171">
        <f t="shared" si="0"/>
        <v>1.1946</v>
      </c>
    </row>
    <row r="24" ht="26.1" customHeight="1" spans="1:4">
      <c r="A24" s="172" t="s">
        <v>44</v>
      </c>
      <c r="B24" s="175">
        <v>306</v>
      </c>
      <c r="C24" s="176">
        <v>366</v>
      </c>
      <c r="D24" s="171">
        <f t="shared" si="0"/>
        <v>1.1961</v>
      </c>
    </row>
    <row r="25" ht="26.1" customHeight="1" spans="1:4">
      <c r="A25" s="172" t="s">
        <v>45</v>
      </c>
      <c r="B25" s="175">
        <v>367</v>
      </c>
      <c r="C25" s="176">
        <v>367</v>
      </c>
      <c r="D25" s="171">
        <f t="shared" si="0"/>
        <v>1</v>
      </c>
    </row>
    <row r="26" ht="26.1" customHeight="1" spans="1:4">
      <c r="A26" s="178" t="s">
        <v>46</v>
      </c>
      <c r="B26" s="173">
        <v>9302</v>
      </c>
      <c r="C26" s="174">
        <v>9302</v>
      </c>
      <c r="D26" s="171">
        <f t="shared" si="0"/>
        <v>1</v>
      </c>
    </row>
    <row r="27" ht="26.1" customHeight="1" spans="1:4">
      <c r="A27" s="91" t="s">
        <v>47</v>
      </c>
      <c r="B27" s="173">
        <f>B5+B19</f>
        <v>100112</v>
      </c>
      <c r="C27" s="174">
        <f>C5+C19</f>
        <v>107126</v>
      </c>
      <c r="D27" s="171">
        <f t="shared" si="0"/>
        <v>1.0701</v>
      </c>
    </row>
    <row r="28" ht="32.25" customHeight="1"/>
  </sheetData>
  <mergeCells count="2">
    <mergeCell ref="A2:D2"/>
    <mergeCell ref="A28:D28"/>
  </mergeCells>
  <printOptions horizontalCentered="1"/>
  <pageMargins left="0.472222222222222" right="0" top="0.786805555555556" bottom="1.37777777777778" header="0.511111111111111" footer="0.511111111111111"/>
  <pageSetup paperSize="9" scale="99" orientation="portrait"/>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
  <sheetViews>
    <sheetView showZeros="0" workbookViewId="0">
      <pane xSplit="1" ySplit="4" topLeftCell="B5" activePane="bottomRight" state="frozen"/>
      <selection/>
      <selection pane="topRight"/>
      <selection pane="bottomLeft"/>
      <selection pane="bottomRight" activeCell="F8" sqref="F8"/>
    </sheetView>
  </sheetViews>
  <sheetFormatPr defaultColWidth="8.75" defaultRowHeight="18.75" customHeight="1" outlineLevelRow="4" outlineLevelCol="5"/>
  <cols>
    <col min="1" max="1" width="33.75" customWidth="1"/>
    <col min="2" max="2" width="23.5" customWidth="1"/>
    <col min="3" max="3" width="37.125" customWidth="1"/>
    <col min="4" max="4" width="9" style="25" customWidth="1"/>
    <col min="5" max="5" width="18.375" style="25" customWidth="1"/>
    <col min="6" max="6" width="9" style="25" customWidth="1"/>
    <col min="7" max="31" width="9" customWidth="1"/>
  </cols>
  <sheetData>
    <row r="1" ht="20.45" customHeight="1" spans="1:1">
      <c r="A1" t="s">
        <v>934</v>
      </c>
    </row>
    <row r="2" ht="49.5" customHeight="1" spans="1:3">
      <c r="A2" s="18" t="s">
        <v>935</v>
      </c>
      <c r="B2" s="18"/>
      <c r="C2" s="18"/>
    </row>
    <row r="3" ht="33.75" customHeight="1" spans="3:3">
      <c r="C3" s="19" t="s">
        <v>2</v>
      </c>
    </row>
    <row r="4" s="24" customFormat="1" ht="33.75" customHeight="1" spans="1:6">
      <c r="A4" s="26" t="s">
        <v>642</v>
      </c>
      <c r="B4" s="26" t="s">
        <v>643</v>
      </c>
      <c r="C4" s="26" t="s">
        <v>644</v>
      </c>
      <c r="D4" s="27"/>
      <c r="E4" s="28"/>
      <c r="F4" s="27"/>
    </row>
    <row r="5" ht="33.75" customHeight="1" spans="1:3">
      <c r="A5" s="20" t="s">
        <v>936</v>
      </c>
      <c r="B5" s="20">
        <v>253898</v>
      </c>
      <c r="C5" s="20">
        <v>252900</v>
      </c>
    </row>
  </sheetData>
  <mergeCells count="1">
    <mergeCell ref="A2:C2"/>
  </mergeCells>
  <printOptions horizontalCentered="1"/>
  <pageMargins left="1.10208333333333" right="1.10208333333333" top="1.45625" bottom="1.37777777777778" header="0.511111111111111" footer="0.511111111111111"/>
  <pageSetup paperSize="9" scale="76" orientation="portrait"/>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showZeros="0" workbookViewId="0">
      <pane xSplit="1" ySplit="4" topLeftCell="B5" activePane="bottomRight" state="frozen"/>
      <selection/>
      <selection pane="topRight"/>
      <selection pane="bottomLeft"/>
      <selection pane="bottomRight" activeCell="H8" sqref="H8"/>
    </sheetView>
  </sheetViews>
  <sheetFormatPr defaultColWidth="8.75" defaultRowHeight="21" customHeight="1" outlineLevelCol="3"/>
  <cols>
    <col min="1" max="1" width="42.625" customWidth="1"/>
    <col min="2" max="2" width="16.5" customWidth="1"/>
    <col min="3" max="3" width="39.25" customWidth="1"/>
    <col min="4" max="4" width="12.5" customWidth="1"/>
    <col min="5" max="32" width="9" customWidth="1"/>
  </cols>
  <sheetData>
    <row r="1" ht="20.45" customHeight="1" spans="1:1">
      <c r="A1" t="s">
        <v>937</v>
      </c>
    </row>
    <row r="2" ht="49.5" customHeight="1" spans="1:4">
      <c r="A2" s="18" t="s">
        <v>938</v>
      </c>
      <c r="B2" s="18"/>
      <c r="C2" s="18"/>
      <c r="D2" s="18"/>
    </row>
    <row r="3" customHeight="1" spans="4:4">
      <c r="D3" t="s">
        <v>2</v>
      </c>
    </row>
    <row r="4" s="21" customFormat="1" ht="29.25" customHeight="1" spans="1:4">
      <c r="A4" s="22" t="s">
        <v>674</v>
      </c>
      <c r="B4" s="22" t="s">
        <v>4</v>
      </c>
      <c r="C4" s="22" t="s">
        <v>674</v>
      </c>
      <c r="D4" s="22" t="s">
        <v>5</v>
      </c>
    </row>
    <row r="5" ht="29.25" customHeight="1" spans="1:4">
      <c r="A5" s="20" t="s">
        <v>939</v>
      </c>
      <c r="B5" s="20"/>
      <c r="C5" s="20" t="s">
        <v>940</v>
      </c>
      <c r="D5" s="20"/>
    </row>
    <row r="6" ht="29.25" customHeight="1" spans="1:4">
      <c r="A6" s="20" t="s">
        <v>941</v>
      </c>
      <c r="B6" s="20"/>
      <c r="C6" s="20" t="s">
        <v>942</v>
      </c>
      <c r="D6" s="20"/>
    </row>
    <row r="7" ht="29.25" customHeight="1" spans="1:4">
      <c r="A7" s="20" t="s">
        <v>943</v>
      </c>
      <c r="B7" s="20"/>
      <c r="C7" s="20" t="s">
        <v>944</v>
      </c>
      <c r="D7" s="20"/>
    </row>
    <row r="8" ht="29.25" customHeight="1" spans="1:4">
      <c r="A8" s="20" t="s">
        <v>945</v>
      </c>
      <c r="B8" s="20"/>
      <c r="C8" s="20" t="s">
        <v>946</v>
      </c>
      <c r="D8" s="20"/>
    </row>
    <row r="9" ht="29.25" customHeight="1" spans="1:4">
      <c r="A9" s="20" t="s">
        <v>947</v>
      </c>
      <c r="B9" s="20"/>
      <c r="C9" s="20" t="s">
        <v>948</v>
      </c>
      <c r="D9" s="20"/>
    </row>
    <row r="10" ht="29.25" customHeight="1" spans="1:4">
      <c r="A10" s="20" t="s">
        <v>949</v>
      </c>
      <c r="B10" s="20"/>
      <c r="C10" s="20" t="s">
        <v>950</v>
      </c>
      <c r="D10" s="20"/>
    </row>
    <row r="11" ht="29.25" customHeight="1" spans="1:4">
      <c r="A11" s="20" t="s">
        <v>951</v>
      </c>
      <c r="B11" s="20"/>
      <c r="C11" s="20" t="s">
        <v>952</v>
      </c>
      <c r="D11" s="20">
        <f>D18</f>
        <v>0</v>
      </c>
    </row>
    <row r="12" ht="29.25" customHeight="1" spans="1:4">
      <c r="A12" s="20" t="s">
        <v>953</v>
      </c>
      <c r="B12" s="20"/>
      <c r="C12" s="20" t="s">
        <v>954</v>
      </c>
      <c r="D12" s="20"/>
    </row>
    <row r="13" ht="29.25" customHeight="1" spans="1:4">
      <c r="A13" s="20" t="s">
        <v>955</v>
      </c>
      <c r="B13" s="20"/>
      <c r="C13" s="20" t="s">
        <v>956</v>
      </c>
      <c r="D13" s="20"/>
    </row>
    <row r="14" ht="29.25" customHeight="1" spans="1:4">
      <c r="A14" s="20" t="s">
        <v>957</v>
      </c>
      <c r="B14" s="20"/>
      <c r="C14" s="20" t="s">
        <v>958</v>
      </c>
      <c r="D14" s="20"/>
    </row>
    <row r="15" ht="29.25" customHeight="1" spans="1:4">
      <c r="A15" s="20" t="s">
        <v>959</v>
      </c>
      <c r="B15" s="20"/>
      <c r="C15" s="20" t="s">
        <v>960</v>
      </c>
      <c r="D15" s="20"/>
    </row>
    <row r="16" ht="29.25" customHeight="1" spans="1:4">
      <c r="A16" s="20" t="s">
        <v>961</v>
      </c>
      <c r="B16" s="20"/>
      <c r="C16" s="20" t="s">
        <v>962</v>
      </c>
      <c r="D16" s="20"/>
    </row>
    <row r="17" ht="29.25" customHeight="1" spans="1:4">
      <c r="A17" s="20" t="s">
        <v>963</v>
      </c>
      <c r="B17" s="20"/>
      <c r="C17" s="20" t="s">
        <v>964</v>
      </c>
      <c r="D17" s="20"/>
    </row>
    <row r="18" ht="29.25" customHeight="1" spans="1:4">
      <c r="A18" s="20" t="s">
        <v>965</v>
      </c>
      <c r="B18" s="20"/>
      <c r="C18" s="20" t="s">
        <v>966</v>
      </c>
      <c r="D18" s="20">
        <v>0</v>
      </c>
    </row>
    <row r="19" ht="29.25" customHeight="1" spans="1:4">
      <c r="A19" s="20" t="s">
        <v>967</v>
      </c>
      <c r="B19" s="20"/>
      <c r="C19" s="20" t="s">
        <v>968</v>
      </c>
      <c r="D19" s="20"/>
    </row>
    <row r="20" ht="29.25" customHeight="1" spans="1:4">
      <c r="A20" s="20" t="s">
        <v>969</v>
      </c>
      <c r="B20" s="20"/>
      <c r="C20" s="20" t="s">
        <v>968</v>
      </c>
      <c r="D20" s="20"/>
    </row>
    <row r="21" ht="29.25" customHeight="1" spans="1:4">
      <c r="A21" s="20" t="s">
        <v>970</v>
      </c>
      <c r="B21" s="20">
        <f>SUM(B22:B24)</f>
        <v>0</v>
      </c>
      <c r="C21" s="20"/>
      <c r="D21" s="20"/>
    </row>
    <row r="22" ht="29.25" customHeight="1" spans="1:4">
      <c r="A22" s="20" t="s">
        <v>971</v>
      </c>
      <c r="B22" s="20"/>
      <c r="C22" s="20"/>
      <c r="D22" s="20"/>
    </row>
    <row r="23" ht="29.25" customHeight="1" spans="1:4">
      <c r="A23" s="20" t="s">
        <v>972</v>
      </c>
      <c r="B23" s="20"/>
      <c r="C23" s="20"/>
      <c r="D23" s="20"/>
    </row>
    <row r="24" ht="29.25" customHeight="1" spans="1:4">
      <c r="A24" s="20" t="s">
        <v>973</v>
      </c>
      <c r="B24" s="20"/>
      <c r="C24" s="20"/>
      <c r="D24" s="20"/>
    </row>
    <row r="25" ht="29.25" customHeight="1" spans="1:4">
      <c r="A25" s="20" t="s">
        <v>974</v>
      </c>
      <c r="B25" s="20"/>
      <c r="C25" s="20"/>
      <c r="D25" s="20"/>
    </row>
    <row r="26" ht="29.25" customHeight="1" spans="1:4">
      <c r="A26" s="20" t="s">
        <v>975</v>
      </c>
      <c r="B26" s="20"/>
      <c r="C26" s="20"/>
      <c r="D26" s="20"/>
    </row>
    <row r="27" ht="29.25" customHeight="1" spans="1:4">
      <c r="A27" s="20" t="s">
        <v>976</v>
      </c>
      <c r="B27" s="20">
        <f>B21</f>
        <v>0</v>
      </c>
      <c r="C27" s="20" t="s">
        <v>977</v>
      </c>
      <c r="D27" s="20">
        <f>D11</f>
        <v>0</v>
      </c>
    </row>
    <row r="28" ht="29.25" customHeight="1" spans="1:4">
      <c r="A28" s="20" t="s">
        <v>978</v>
      </c>
      <c r="B28" s="20">
        <v>425</v>
      </c>
      <c r="C28" s="20" t="s">
        <v>979</v>
      </c>
      <c r="D28" s="20">
        <v>425</v>
      </c>
    </row>
    <row r="29" ht="29.25" customHeight="1" spans="1:4">
      <c r="A29" s="20" t="s">
        <v>980</v>
      </c>
      <c r="B29" s="20"/>
      <c r="C29" s="20"/>
      <c r="D29" s="20"/>
    </row>
    <row r="30" ht="29.25" customHeight="1" spans="1:4">
      <c r="A30" s="20"/>
      <c r="B30" s="20"/>
      <c r="C30" s="20"/>
      <c r="D30" s="20"/>
    </row>
    <row r="31" ht="29.25" customHeight="1" spans="1:4">
      <c r="A31" s="20" t="s">
        <v>17</v>
      </c>
      <c r="B31" s="20">
        <f>B27+B28</f>
        <v>425</v>
      </c>
      <c r="C31" s="20" t="s">
        <v>18</v>
      </c>
      <c r="D31" s="20">
        <f>D27+D28</f>
        <v>425</v>
      </c>
    </row>
  </sheetData>
  <mergeCells count="1">
    <mergeCell ref="A2:D2"/>
  </mergeCells>
  <printOptions horizontalCentered="1"/>
  <pageMargins left="0.708333333333333" right="0.708333333333333" top="0.66875" bottom="0.590277777777778" header="0.511805555555556" footer="0.511805555555556"/>
  <pageSetup paperSize="9" scale="73" orientation="portrait" horizontalDpi="6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1"/>
  <sheetViews>
    <sheetView showZeros="0" workbookViewId="0">
      <pane xSplit="1" ySplit="4" topLeftCell="B23" activePane="bottomRight" state="frozen"/>
      <selection/>
      <selection pane="topRight"/>
      <selection pane="bottomLeft"/>
      <selection pane="bottomRight" activeCell="J26" sqref="J26"/>
    </sheetView>
  </sheetViews>
  <sheetFormatPr defaultColWidth="8.75" defaultRowHeight="21" customHeight="1" outlineLevelCol="1"/>
  <cols>
    <col min="1" max="1" width="40.875" customWidth="1"/>
    <col min="2" max="2" width="26" customWidth="1"/>
    <col min="3" max="32" width="9" customWidth="1"/>
  </cols>
  <sheetData>
    <row r="1" ht="20.45" customHeight="1" spans="1:1">
      <c r="A1" t="s">
        <v>981</v>
      </c>
    </row>
    <row r="2" ht="49.5" customHeight="1" spans="1:2">
      <c r="A2" s="18" t="s">
        <v>982</v>
      </c>
      <c r="B2" s="18"/>
    </row>
    <row r="3" customHeight="1" spans="2:2">
      <c r="B3" s="19" t="s">
        <v>2</v>
      </c>
    </row>
    <row r="4" s="21" customFormat="1" ht="29.25" customHeight="1" spans="1:2">
      <c r="A4" s="22" t="s">
        <v>674</v>
      </c>
      <c r="B4" s="22" t="s">
        <v>4</v>
      </c>
    </row>
    <row r="5" ht="29.25" customHeight="1" spans="1:2">
      <c r="A5" s="20" t="s">
        <v>939</v>
      </c>
      <c r="B5" s="20"/>
    </row>
    <row r="6" ht="29.25" customHeight="1" spans="1:2">
      <c r="A6" s="20" t="s">
        <v>941</v>
      </c>
      <c r="B6" s="20"/>
    </row>
    <row r="7" ht="29.25" customHeight="1" spans="1:2">
      <c r="A7" s="20" t="s">
        <v>943</v>
      </c>
      <c r="B7" s="20"/>
    </row>
    <row r="8" ht="29.25" customHeight="1" spans="1:2">
      <c r="A8" s="20" t="s">
        <v>945</v>
      </c>
      <c r="B8" s="20"/>
    </row>
    <row r="9" ht="29.25" customHeight="1" spans="1:2">
      <c r="A9" s="20" t="s">
        <v>947</v>
      </c>
      <c r="B9" s="20"/>
    </row>
    <row r="10" ht="29.25" customHeight="1" spans="1:2">
      <c r="A10" s="20" t="s">
        <v>949</v>
      </c>
      <c r="B10" s="20"/>
    </row>
    <row r="11" ht="29.25" customHeight="1" spans="1:2">
      <c r="A11" s="20" t="s">
        <v>951</v>
      </c>
      <c r="B11" s="20"/>
    </row>
    <row r="12" ht="29.25" customHeight="1" spans="1:2">
      <c r="A12" s="20" t="s">
        <v>953</v>
      </c>
      <c r="B12" s="20"/>
    </row>
    <row r="13" ht="29.25" customHeight="1" spans="1:2">
      <c r="A13" s="20" t="s">
        <v>955</v>
      </c>
      <c r="B13" s="20"/>
    </row>
    <row r="14" ht="29.25" customHeight="1" spans="1:2">
      <c r="A14" s="20" t="s">
        <v>957</v>
      </c>
      <c r="B14" s="20"/>
    </row>
    <row r="15" ht="29.25" customHeight="1" spans="1:2">
      <c r="A15" s="20" t="s">
        <v>959</v>
      </c>
      <c r="B15" s="20"/>
    </row>
    <row r="16" ht="29.25" customHeight="1" spans="1:2">
      <c r="A16" s="20" t="s">
        <v>961</v>
      </c>
      <c r="B16" s="20"/>
    </row>
    <row r="17" ht="29.25" customHeight="1" spans="1:2">
      <c r="A17" s="20" t="s">
        <v>963</v>
      </c>
      <c r="B17" s="20"/>
    </row>
    <row r="18" ht="29.25" customHeight="1" spans="1:2">
      <c r="A18" s="20" t="s">
        <v>965</v>
      </c>
      <c r="B18" s="20"/>
    </row>
    <row r="19" ht="29.25" customHeight="1" spans="1:2">
      <c r="A19" s="20" t="s">
        <v>967</v>
      </c>
      <c r="B19" s="20"/>
    </row>
    <row r="20" ht="29.25" customHeight="1" spans="1:2">
      <c r="A20" s="20" t="s">
        <v>969</v>
      </c>
      <c r="B20" s="20"/>
    </row>
    <row r="21" ht="29.25" customHeight="1" spans="1:2">
      <c r="A21" s="20" t="s">
        <v>970</v>
      </c>
      <c r="B21" s="20">
        <f>SUM(B22:B24)</f>
        <v>0</v>
      </c>
    </row>
    <row r="22" ht="29.25" customHeight="1" spans="1:2">
      <c r="A22" s="20" t="s">
        <v>971</v>
      </c>
      <c r="B22" s="20"/>
    </row>
    <row r="23" ht="29.25" customHeight="1" spans="1:2">
      <c r="A23" s="20" t="s">
        <v>972</v>
      </c>
      <c r="B23" s="20"/>
    </row>
    <row r="24" ht="29.25" customHeight="1" spans="1:2">
      <c r="A24" s="20" t="s">
        <v>973</v>
      </c>
      <c r="B24" s="20"/>
    </row>
    <row r="25" ht="29.25" customHeight="1" spans="1:2">
      <c r="A25" s="20" t="s">
        <v>974</v>
      </c>
      <c r="B25" s="20"/>
    </row>
    <row r="26" ht="29.25" customHeight="1" spans="1:2">
      <c r="A26" s="20" t="s">
        <v>975</v>
      </c>
      <c r="B26" s="20"/>
    </row>
    <row r="27" ht="29.25" customHeight="1" spans="1:2">
      <c r="A27" s="20" t="s">
        <v>976</v>
      </c>
      <c r="B27" s="20">
        <f>B21</f>
        <v>0</v>
      </c>
    </row>
    <row r="28" ht="29.25" customHeight="1" spans="1:2">
      <c r="A28" s="20" t="s">
        <v>978</v>
      </c>
      <c r="B28" s="20">
        <v>425</v>
      </c>
    </row>
    <row r="29" ht="29.25" customHeight="1" spans="1:2">
      <c r="A29" s="20" t="s">
        <v>980</v>
      </c>
      <c r="B29" s="20"/>
    </row>
    <row r="30" ht="29.25" customHeight="1" spans="1:2">
      <c r="A30" s="20"/>
      <c r="B30" s="20"/>
    </row>
    <row r="31" ht="29.25" customHeight="1" spans="1:2">
      <c r="A31" s="20" t="s">
        <v>17</v>
      </c>
      <c r="B31" s="23">
        <f>SUM(B5:B29)</f>
        <v>425</v>
      </c>
    </row>
  </sheetData>
  <mergeCells count="1">
    <mergeCell ref="A2:B2"/>
  </mergeCells>
  <printOptions horizontalCentered="1"/>
  <pageMargins left="1.10208333333333" right="1.10208333333333" top="1.45625" bottom="1.37777777777778" header="0.511805555555556" footer="0.511805555555556"/>
  <pageSetup paperSize="9" orientation="portrait" horizontalDpi="6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showZeros="0" workbookViewId="0">
      <pane xSplit="1" ySplit="4" topLeftCell="B17" activePane="bottomRight" state="frozen"/>
      <selection/>
      <selection pane="topRight"/>
      <selection pane="bottomLeft"/>
      <selection pane="bottomRight" activeCell="I20" sqref="I20"/>
    </sheetView>
  </sheetViews>
  <sheetFormatPr defaultColWidth="8.75" defaultRowHeight="21" customHeight="1" outlineLevelCol="1"/>
  <cols>
    <col min="1" max="1" width="37.75" customWidth="1"/>
    <col min="2" max="2" width="26.625" customWidth="1"/>
    <col min="3" max="32" width="9" customWidth="1"/>
  </cols>
  <sheetData>
    <row r="1" ht="20.45" customHeight="1" spans="1:1">
      <c r="A1" t="s">
        <v>983</v>
      </c>
    </row>
    <row r="2" ht="37.5" customHeight="1" spans="1:2">
      <c r="A2" s="18" t="s">
        <v>984</v>
      </c>
      <c r="B2" s="18"/>
    </row>
    <row r="3" customHeight="1" spans="2:2">
      <c r="B3" s="19" t="s">
        <v>2</v>
      </c>
    </row>
    <row r="4" ht="29.25" customHeight="1" spans="1:2">
      <c r="A4" s="20" t="s">
        <v>674</v>
      </c>
      <c r="B4" s="20" t="s">
        <v>5</v>
      </c>
    </row>
    <row r="5" ht="29.25" customHeight="1" spans="1:2">
      <c r="A5" s="20" t="s">
        <v>940</v>
      </c>
      <c r="B5" s="20"/>
    </row>
    <row r="6" ht="29.25" customHeight="1" spans="1:2">
      <c r="A6" s="20" t="s">
        <v>942</v>
      </c>
      <c r="B6" s="20"/>
    </row>
    <row r="7" ht="29.25" customHeight="1" spans="1:2">
      <c r="A7" s="20" t="s">
        <v>944</v>
      </c>
      <c r="B7" s="20"/>
    </row>
    <row r="8" ht="29.25" customHeight="1" spans="1:2">
      <c r="A8" s="20" t="s">
        <v>946</v>
      </c>
      <c r="B8" s="20"/>
    </row>
    <row r="9" ht="29.25" customHeight="1" spans="1:2">
      <c r="A9" s="20" t="s">
        <v>948</v>
      </c>
      <c r="B9" s="20"/>
    </row>
    <row r="10" ht="29.25" customHeight="1" spans="1:2">
      <c r="A10" s="20" t="s">
        <v>950</v>
      </c>
      <c r="B10" s="20"/>
    </row>
    <row r="11" ht="29.25" customHeight="1" spans="1:2">
      <c r="A11" s="20" t="s">
        <v>952</v>
      </c>
      <c r="B11" s="20">
        <f>B18</f>
        <v>0</v>
      </c>
    </row>
    <row r="12" ht="29.25" customHeight="1" spans="1:2">
      <c r="A12" s="20" t="s">
        <v>954</v>
      </c>
      <c r="B12" s="20"/>
    </row>
    <row r="13" ht="29.25" customHeight="1" spans="1:2">
      <c r="A13" s="20" t="s">
        <v>956</v>
      </c>
      <c r="B13" s="20"/>
    </row>
    <row r="14" ht="29.25" customHeight="1" spans="1:2">
      <c r="A14" s="20" t="s">
        <v>958</v>
      </c>
      <c r="B14" s="20"/>
    </row>
    <row r="15" ht="29.25" customHeight="1" spans="1:2">
      <c r="A15" s="20" t="s">
        <v>960</v>
      </c>
      <c r="B15" s="20"/>
    </row>
    <row r="16" ht="29.25" customHeight="1" spans="1:2">
      <c r="A16" s="20" t="s">
        <v>962</v>
      </c>
      <c r="B16" s="20"/>
    </row>
    <row r="17" ht="29.25" customHeight="1" spans="1:2">
      <c r="A17" s="20" t="s">
        <v>964</v>
      </c>
      <c r="B17" s="20"/>
    </row>
    <row r="18" ht="29.25" customHeight="1" spans="1:2">
      <c r="A18" s="20" t="s">
        <v>966</v>
      </c>
      <c r="B18" s="20">
        <v>0</v>
      </c>
    </row>
    <row r="19" ht="29.25" customHeight="1" spans="1:2">
      <c r="A19" s="20" t="s">
        <v>968</v>
      </c>
      <c r="B19" s="20"/>
    </row>
    <row r="20" ht="29.25" customHeight="1" spans="1:2">
      <c r="A20" s="20" t="s">
        <v>968</v>
      </c>
      <c r="B20" s="20"/>
    </row>
    <row r="21" ht="29.25" customHeight="1" spans="1:2">
      <c r="A21" s="20" t="s">
        <v>977</v>
      </c>
      <c r="B21" s="20"/>
    </row>
    <row r="22" ht="29.25" customHeight="1" spans="1:2">
      <c r="A22" s="20" t="s">
        <v>979</v>
      </c>
      <c r="B22" s="20">
        <v>425</v>
      </c>
    </row>
    <row r="23" ht="29.25" customHeight="1" spans="1:2">
      <c r="A23" s="20" t="s">
        <v>18</v>
      </c>
      <c r="B23" s="20">
        <f>SUM(B5:B22)</f>
        <v>425</v>
      </c>
    </row>
  </sheetData>
  <mergeCells count="1">
    <mergeCell ref="A2:B2"/>
  </mergeCells>
  <printOptions horizontalCentered="1"/>
  <pageMargins left="1.10208333333333" right="1.10208333333333" top="1.45625" bottom="1.37777777777778" header="0.511111111111111" footer="0.511111111111111"/>
  <pageSetup paperSize="9" orientation="portrait"/>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topLeftCell="A13" workbookViewId="0">
      <selection activeCell="I20" sqref="I20"/>
    </sheetView>
  </sheetViews>
  <sheetFormatPr defaultColWidth="8.75" defaultRowHeight="15.6" outlineLevelCol="1"/>
  <cols>
    <col min="1" max="1" width="37.75" customWidth="1"/>
    <col min="2" max="2" width="28.375" customWidth="1"/>
    <col min="3" max="32" width="9" customWidth="1"/>
  </cols>
  <sheetData>
    <row r="1" ht="20.45" customHeight="1" spans="1:1">
      <c r="A1" t="s">
        <v>985</v>
      </c>
    </row>
    <row r="2" ht="37.5" customHeight="1" spans="1:2">
      <c r="A2" s="18" t="s">
        <v>986</v>
      </c>
      <c r="B2" s="18"/>
    </row>
    <row r="3" ht="21" customHeight="1" spans="2:2">
      <c r="B3" s="19" t="s">
        <v>2</v>
      </c>
    </row>
    <row r="4" ht="29.25" customHeight="1" spans="1:2">
      <c r="A4" s="20" t="s">
        <v>674</v>
      </c>
      <c r="B4" s="20" t="s">
        <v>5</v>
      </c>
    </row>
    <row r="5" ht="29.25" customHeight="1" spans="1:2">
      <c r="A5" s="20" t="s">
        <v>940</v>
      </c>
      <c r="B5" s="20"/>
    </row>
    <row r="6" ht="29.25" customHeight="1" spans="1:2">
      <c r="A6" s="20" t="s">
        <v>942</v>
      </c>
      <c r="B6" s="20"/>
    </row>
    <row r="7" ht="29.25" customHeight="1" spans="1:2">
      <c r="A7" s="20" t="s">
        <v>944</v>
      </c>
      <c r="B7" s="20"/>
    </row>
    <row r="8" ht="29.25" customHeight="1" spans="1:2">
      <c r="A8" s="20" t="s">
        <v>946</v>
      </c>
      <c r="B8" s="20"/>
    </row>
    <row r="9" ht="29.25" customHeight="1" spans="1:2">
      <c r="A9" s="20" t="s">
        <v>948</v>
      </c>
      <c r="B9" s="20"/>
    </row>
    <row r="10" ht="29.25" customHeight="1" spans="1:2">
      <c r="A10" s="20" t="s">
        <v>950</v>
      </c>
      <c r="B10" s="20"/>
    </row>
    <row r="11" ht="29.25" customHeight="1" spans="1:2">
      <c r="A11" s="20" t="s">
        <v>952</v>
      </c>
      <c r="B11" s="20">
        <f>B18</f>
        <v>0</v>
      </c>
    </row>
    <row r="12" ht="29.25" customHeight="1" spans="1:2">
      <c r="A12" s="20" t="s">
        <v>954</v>
      </c>
      <c r="B12" s="20"/>
    </row>
    <row r="13" ht="29.25" customHeight="1" spans="1:2">
      <c r="A13" s="20" t="s">
        <v>956</v>
      </c>
      <c r="B13" s="20"/>
    </row>
    <row r="14" ht="29.25" customHeight="1" spans="1:2">
      <c r="A14" s="20" t="s">
        <v>958</v>
      </c>
      <c r="B14" s="20"/>
    </row>
    <row r="15" ht="29.25" customHeight="1" spans="1:2">
      <c r="A15" s="20" t="s">
        <v>960</v>
      </c>
      <c r="B15" s="20"/>
    </row>
    <row r="16" ht="29.25" customHeight="1" spans="1:2">
      <c r="A16" s="20" t="s">
        <v>962</v>
      </c>
      <c r="B16" s="20"/>
    </row>
    <row r="17" ht="29.25" customHeight="1" spans="1:2">
      <c r="A17" s="20" t="s">
        <v>964</v>
      </c>
      <c r="B17" s="20"/>
    </row>
    <row r="18" ht="29.25" customHeight="1" spans="1:2">
      <c r="A18" s="20" t="s">
        <v>966</v>
      </c>
      <c r="B18" s="20">
        <v>0</v>
      </c>
    </row>
    <row r="19" ht="29.25" customHeight="1" spans="1:2">
      <c r="A19" s="20" t="s">
        <v>968</v>
      </c>
      <c r="B19" s="20"/>
    </row>
    <row r="20" ht="29.25" customHeight="1" spans="1:2">
      <c r="A20" s="20" t="s">
        <v>968</v>
      </c>
      <c r="B20" s="20"/>
    </row>
    <row r="21" ht="29.25" customHeight="1" spans="1:2">
      <c r="A21" s="20" t="s">
        <v>977</v>
      </c>
      <c r="B21" s="20"/>
    </row>
    <row r="22" ht="29.25" customHeight="1" spans="1:2">
      <c r="A22" s="20" t="s">
        <v>979</v>
      </c>
      <c r="B22" s="20"/>
    </row>
    <row r="23" ht="29.25" customHeight="1" spans="1:2">
      <c r="A23" s="20" t="s">
        <v>18</v>
      </c>
      <c r="B23" s="20"/>
    </row>
  </sheetData>
  <mergeCells count="1">
    <mergeCell ref="A2:B2"/>
  </mergeCells>
  <printOptions horizontalCentered="1"/>
  <pageMargins left="0.700694444444445" right="0.700694444444445" top="0.948611111111111" bottom="0.751388888888889" header="0.298611111111111" footer="0.298611111111111"/>
  <pageSetup paperSize="9" orientation="portrait"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F9" sqref="F9"/>
    </sheetView>
  </sheetViews>
  <sheetFormatPr defaultColWidth="8.75" defaultRowHeight="21" customHeight="1" outlineLevelRow="7" outlineLevelCol="1"/>
  <cols>
    <col min="1" max="1" width="56.25" customWidth="1"/>
    <col min="2" max="2" width="39.125" customWidth="1"/>
    <col min="3" max="20" width="9" customWidth="1"/>
  </cols>
  <sheetData>
    <row r="1" customHeight="1" spans="1:1">
      <c r="A1" t="s">
        <v>987</v>
      </c>
    </row>
    <row r="2" customFormat="1" ht="32.25" customHeight="1" spans="1:2">
      <c r="A2" s="18" t="s">
        <v>988</v>
      </c>
      <c r="B2" s="18"/>
    </row>
    <row r="3" ht="18" customHeight="1" spans="2:2">
      <c r="B3" s="19" t="s">
        <v>2</v>
      </c>
    </row>
    <row r="4" ht="31.5" customHeight="1" spans="1:2">
      <c r="A4" s="20" t="s">
        <v>21</v>
      </c>
      <c r="B4" s="20" t="s">
        <v>919</v>
      </c>
    </row>
    <row r="5" ht="28.5" customHeight="1" spans="1:2">
      <c r="A5" s="20" t="s">
        <v>77</v>
      </c>
      <c r="B5" s="20">
        <f>SUM(B6:B8)</f>
        <v>425</v>
      </c>
    </row>
    <row r="6" ht="28.5" customHeight="1" spans="1:2">
      <c r="A6" s="20" t="s">
        <v>989</v>
      </c>
      <c r="B6" s="20">
        <v>425</v>
      </c>
    </row>
    <row r="7" ht="28.5" customHeight="1" spans="1:2">
      <c r="A7" s="20" t="s">
        <v>990</v>
      </c>
      <c r="B7" s="20"/>
    </row>
    <row r="8" ht="28.5" customHeight="1" spans="1:2">
      <c r="A8" s="20" t="s">
        <v>991</v>
      </c>
      <c r="B8" s="20"/>
    </row>
  </sheetData>
  <mergeCells count="1">
    <mergeCell ref="A2:B2"/>
  </mergeCells>
  <printOptions horizontalCentered="1"/>
  <pageMargins left="0.696527777777778" right="0.696527777777778" top="1.37777777777778" bottom="0.751388888888889" header="0.298611111111111" footer="0.298611111111111"/>
  <pageSetup paperSize="9" orientation="landscape" horizontalDpi="6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E11" sqref="E11"/>
    </sheetView>
  </sheetViews>
  <sheetFormatPr defaultColWidth="16.5" defaultRowHeight="21.75" customHeight="1" outlineLevelRow="5" outlineLevelCol="1"/>
  <cols>
    <col min="1" max="1" width="37.875" customWidth="1"/>
    <col min="2" max="2" width="46.75" customWidth="1"/>
  </cols>
  <sheetData>
    <row r="1" customHeight="1" spans="1:1">
      <c r="A1" t="s">
        <v>992</v>
      </c>
    </row>
    <row r="2" ht="32.25" customHeight="1" spans="1:2">
      <c r="A2" s="18" t="s">
        <v>993</v>
      </c>
      <c r="B2" s="18"/>
    </row>
    <row r="3" ht="18" customHeight="1" spans="2:2">
      <c r="B3" s="19" t="s">
        <v>2</v>
      </c>
    </row>
    <row r="4" customHeight="1" spans="1:2">
      <c r="A4" s="20" t="s">
        <v>608</v>
      </c>
      <c r="B4" s="20" t="s">
        <v>94</v>
      </c>
    </row>
    <row r="5" customHeight="1" spans="1:2">
      <c r="A5" s="20" t="s">
        <v>919</v>
      </c>
      <c r="B5" s="20">
        <v>425</v>
      </c>
    </row>
    <row r="6" customHeight="1" spans="1:2">
      <c r="A6" s="20" t="s">
        <v>77</v>
      </c>
      <c r="B6" s="20">
        <f>SUM(B5:B5)</f>
        <v>425</v>
      </c>
    </row>
  </sheetData>
  <mergeCells count="1">
    <mergeCell ref="A2:B2"/>
  </mergeCells>
  <printOptions horizontalCentered="1"/>
  <pageMargins left="0.696527777777778" right="0.696527777777778" top="1.37777777777778" bottom="0.751388888888889" header="0.298611111111111" footer="0.298611111111111"/>
  <pageSetup paperSize="9" orientation="landscape" horizontalDpi="6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0"/>
  <sheetViews>
    <sheetView showZeros="0" workbookViewId="0">
      <pane xSplit="1" ySplit="4" topLeftCell="B35" activePane="bottomRight" state="frozen"/>
      <selection/>
      <selection pane="topRight"/>
      <selection pane="bottomLeft"/>
      <selection pane="bottomRight" activeCell="H42" sqref="H42"/>
    </sheetView>
  </sheetViews>
  <sheetFormatPr defaultColWidth="8.75" defaultRowHeight="14.4" outlineLevelCol="3"/>
  <cols>
    <col min="1" max="1" width="46.625" style="2"/>
    <col min="2" max="2" width="27.5" style="2"/>
    <col min="3" max="3" width="17.75" style="2"/>
    <col min="4" max="4" width="18.75" style="2"/>
    <col min="5" max="16382" width="8.75" style="1"/>
    <col min="16383" max="16384" width="8.75" style="14"/>
  </cols>
  <sheetData>
    <row r="1" ht="15.6" spans="1:1">
      <c r="A1" s="3" t="s">
        <v>994</v>
      </c>
    </row>
    <row r="2" s="1" customFormat="1" ht="25.8" spans="1:4">
      <c r="A2" s="15" t="s">
        <v>995</v>
      </c>
      <c r="B2" s="16"/>
      <c r="C2" s="15"/>
      <c r="D2" s="16"/>
    </row>
    <row r="3" s="1" customFormat="1" ht="15.6" spans="1:4">
      <c r="A3" s="5"/>
      <c r="B3" s="5"/>
      <c r="C3" s="5"/>
      <c r="D3" s="6" t="s">
        <v>996</v>
      </c>
    </row>
    <row r="4" s="1" customFormat="1" ht="15.6" spans="1:4">
      <c r="A4" s="7" t="s">
        <v>21</v>
      </c>
      <c r="B4" s="7" t="s">
        <v>4</v>
      </c>
      <c r="C4" s="7" t="s">
        <v>21</v>
      </c>
      <c r="D4" s="7" t="s">
        <v>5</v>
      </c>
    </row>
    <row r="5" s="1" customFormat="1" ht="31.2" spans="1:4">
      <c r="A5" s="8" t="s">
        <v>997</v>
      </c>
      <c r="B5" s="8">
        <f>SUM(B6:B10)</f>
        <v>0</v>
      </c>
      <c r="C5" s="8" t="s">
        <v>998</v>
      </c>
      <c r="D5" s="8">
        <f>SUM(D6:D10)</f>
        <v>0</v>
      </c>
    </row>
    <row r="6" s="1" customFormat="1" ht="15.6" spans="1:4">
      <c r="A6" s="8" t="s">
        <v>999</v>
      </c>
      <c r="B6" s="8"/>
      <c r="C6" s="8" t="s">
        <v>1000</v>
      </c>
      <c r="D6" s="8"/>
    </row>
    <row r="7" s="1" customFormat="1" ht="15.6" spans="1:4">
      <c r="A7" s="8" t="s">
        <v>1001</v>
      </c>
      <c r="B7" s="8"/>
      <c r="C7" s="8" t="s">
        <v>1002</v>
      </c>
      <c r="D7" s="8"/>
    </row>
    <row r="8" s="1" customFormat="1" ht="15.6" spans="1:4">
      <c r="A8" s="8" t="s">
        <v>1003</v>
      </c>
      <c r="B8" s="8"/>
      <c r="C8" s="8" t="s">
        <v>1004</v>
      </c>
      <c r="D8" s="8"/>
    </row>
    <row r="9" s="1" customFormat="1" ht="15.6" spans="1:4">
      <c r="A9" s="8" t="s">
        <v>1005</v>
      </c>
      <c r="B9" s="8"/>
      <c r="C9" s="8" t="s">
        <v>1006</v>
      </c>
      <c r="D9" s="8"/>
    </row>
    <row r="10" s="1" customFormat="1" ht="15.6" spans="1:4">
      <c r="A10" s="8" t="s">
        <v>1007</v>
      </c>
      <c r="B10" s="8"/>
      <c r="C10" s="8"/>
      <c r="D10" s="8"/>
    </row>
    <row r="11" s="1" customFormat="1" ht="31.2" spans="1:4">
      <c r="A11" s="8" t="s">
        <v>1008</v>
      </c>
      <c r="B11" s="8">
        <v>54660000</v>
      </c>
      <c r="C11" s="8" t="s">
        <v>1009</v>
      </c>
      <c r="D11" s="8">
        <v>42310000</v>
      </c>
    </row>
    <row r="12" s="1" customFormat="1" ht="15.6" spans="1:4">
      <c r="A12" s="8" t="s">
        <v>999</v>
      </c>
      <c r="B12" s="8">
        <v>9860000</v>
      </c>
      <c r="C12" s="8" t="s">
        <v>1010</v>
      </c>
      <c r="D12" s="8">
        <v>39100000</v>
      </c>
    </row>
    <row r="13" s="1" customFormat="1" ht="31.2" spans="1:4">
      <c r="A13" s="8" t="s">
        <v>1001</v>
      </c>
      <c r="B13" s="8">
        <v>8380000</v>
      </c>
      <c r="C13" s="8" t="s">
        <v>1011</v>
      </c>
      <c r="D13" s="8">
        <v>2420000</v>
      </c>
    </row>
    <row r="14" s="1" customFormat="1" ht="15.6" spans="1:4">
      <c r="A14" s="8" t="s">
        <v>1003</v>
      </c>
      <c r="B14" s="8">
        <v>1500000</v>
      </c>
      <c r="C14" s="8" t="s">
        <v>1012</v>
      </c>
      <c r="D14" s="8">
        <v>760000</v>
      </c>
    </row>
    <row r="15" s="1" customFormat="1" ht="15.6" spans="1:4">
      <c r="A15" s="8" t="s">
        <v>1005</v>
      </c>
      <c r="B15" s="8">
        <v>1550000</v>
      </c>
      <c r="C15" s="8" t="s">
        <v>1006</v>
      </c>
      <c r="D15" s="8">
        <v>0</v>
      </c>
    </row>
    <row r="16" s="1" customFormat="1" ht="15.6" spans="1:4">
      <c r="A16" s="8" t="s">
        <v>1007</v>
      </c>
      <c r="B16" s="8">
        <v>0</v>
      </c>
      <c r="C16" s="8" t="s">
        <v>1013</v>
      </c>
      <c r="D16" s="8">
        <v>30000</v>
      </c>
    </row>
    <row r="17" s="1" customFormat="1" ht="15.6" spans="1:4">
      <c r="A17" s="8" t="s">
        <v>1014</v>
      </c>
      <c r="B17" s="8">
        <v>380000</v>
      </c>
      <c r="C17" s="7"/>
      <c r="D17" s="7"/>
    </row>
    <row r="18" s="1" customFormat="1" ht="31.2" spans="1:4">
      <c r="A18" s="8" t="s">
        <v>1015</v>
      </c>
      <c r="B18" s="9"/>
      <c r="C18" s="8" t="s">
        <v>1016</v>
      </c>
      <c r="D18" s="9">
        <f>SUM(D19:D22)</f>
        <v>0</v>
      </c>
    </row>
    <row r="19" s="1" customFormat="1" ht="15.6" spans="1:4">
      <c r="A19" s="8" t="s">
        <v>999</v>
      </c>
      <c r="B19" s="8"/>
      <c r="C19" s="8" t="s">
        <v>1017</v>
      </c>
      <c r="D19" s="9"/>
    </row>
    <row r="20" s="1" customFormat="1" ht="15.6" spans="1:4">
      <c r="A20" s="8" t="s">
        <v>1018</v>
      </c>
      <c r="B20" s="8"/>
      <c r="C20" s="8" t="s">
        <v>1013</v>
      </c>
      <c r="D20" s="8"/>
    </row>
    <row r="21" s="1" customFormat="1" ht="15.6" spans="1:4">
      <c r="A21" s="8" t="s">
        <v>1003</v>
      </c>
      <c r="B21" s="8"/>
      <c r="C21" s="8" t="s">
        <v>1006</v>
      </c>
      <c r="D21" s="8"/>
    </row>
    <row r="22" s="1" customFormat="1" ht="15.6" spans="1:4">
      <c r="A22" s="8" t="s">
        <v>1014</v>
      </c>
      <c r="B22" s="8"/>
      <c r="C22" s="8"/>
      <c r="D22" s="8"/>
    </row>
    <row r="23" s="1" customFormat="1" ht="46.8" spans="1:4">
      <c r="A23" s="8" t="s">
        <v>1019</v>
      </c>
      <c r="B23" s="8"/>
      <c r="C23" s="8" t="s">
        <v>1020</v>
      </c>
      <c r="D23" s="8"/>
    </row>
    <row r="24" s="1" customFormat="1" ht="15.6" spans="1:4">
      <c r="A24" s="8" t="s">
        <v>999</v>
      </c>
      <c r="B24" s="8"/>
      <c r="C24" s="8" t="s">
        <v>1021</v>
      </c>
      <c r="D24" s="8"/>
    </row>
    <row r="25" s="1" customFormat="1" ht="15.6" spans="1:4">
      <c r="A25" s="8" t="s">
        <v>1001</v>
      </c>
      <c r="B25" s="8"/>
      <c r="C25" s="8" t="s">
        <v>1022</v>
      </c>
      <c r="D25" s="8"/>
    </row>
    <row r="26" s="1" customFormat="1" ht="15.6" spans="1:4">
      <c r="A26" s="8" t="s">
        <v>1003</v>
      </c>
      <c r="B26" s="8"/>
      <c r="C26" s="8" t="s">
        <v>1006</v>
      </c>
      <c r="D26" s="8"/>
    </row>
    <row r="27" s="1" customFormat="1" ht="15.6" spans="1:4">
      <c r="A27" s="8" t="s">
        <v>1014</v>
      </c>
      <c r="B27" s="8"/>
      <c r="C27" s="8" t="s">
        <v>1013</v>
      </c>
      <c r="D27" s="8"/>
    </row>
    <row r="28" s="1" customFormat="1" ht="31.2" spans="1:4">
      <c r="A28" s="8" t="s">
        <v>1023</v>
      </c>
      <c r="B28" s="8">
        <f>SUM(B29:B31)</f>
        <v>0</v>
      </c>
      <c r="C28" s="8" t="s">
        <v>1024</v>
      </c>
      <c r="D28" s="8">
        <f>SUM(D29:D31)</f>
        <v>0</v>
      </c>
    </row>
    <row r="29" s="1" customFormat="1" ht="31.2" spans="1:4">
      <c r="A29" s="8" t="s">
        <v>1025</v>
      </c>
      <c r="B29" s="8"/>
      <c r="C29" s="8" t="s">
        <v>1026</v>
      </c>
      <c r="D29" s="8"/>
    </row>
    <row r="30" s="1" customFormat="1" ht="15.6" spans="1:4">
      <c r="A30" s="8" t="s">
        <v>1001</v>
      </c>
      <c r="B30" s="8"/>
      <c r="C30" s="8" t="s">
        <v>1027</v>
      </c>
      <c r="D30" s="8"/>
    </row>
    <row r="31" s="1" customFormat="1" ht="15.6" spans="1:4">
      <c r="A31" s="8" t="s">
        <v>1003</v>
      </c>
      <c r="B31" s="8"/>
      <c r="C31" s="8" t="s">
        <v>1006</v>
      </c>
      <c r="D31" s="8"/>
    </row>
    <row r="32" s="1" customFormat="1" ht="15.6" spans="1:4">
      <c r="A32" s="8" t="s">
        <v>1028</v>
      </c>
      <c r="B32" s="8">
        <f>SUM(B33:B37)</f>
        <v>0</v>
      </c>
      <c r="C32" s="8" t="s">
        <v>1029</v>
      </c>
      <c r="D32" s="8">
        <f>SUM(D33:D37)</f>
        <v>0</v>
      </c>
    </row>
    <row r="33" s="1" customFormat="1" ht="31.2" spans="1:4">
      <c r="A33" s="8" t="s">
        <v>999</v>
      </c>
      <c r="B33" s="8"/>
      <c r="C33" s="8" t="s">
        <v>1030</v>
      </c>
      <c r="D33" s="8"/>
    </row>
    <row r="34" s="1" customFormat="1" ht="31.2" spans="1:4">
      <c r="A34" s="8" t="s">
        <v>1001</v>
      </c>
      <c r="B34" s="8"/>
      <c r="C34" s="8" t="s">
        <v>1031</v>
      </c>
      <c r="D34" s="8"/>
    </row>
    <row r="35" s="1" customFormat="1" ht="31.2" spans="1:4">
      <c r="A35" s="8" t="s">
        <v>1003</v>
      </c>
      <c r="B35" s="8"/>
      <c r="C35" s="8" t="s">
        <v>1032</v>
      </c>
      <c r="D35" s="8"/>
    </row>
    <row r="36" s="1" customFormat="1" ht="31.2" spans="1:4">
      <c r="A36" s="8" t="s">
        <v>1007</v>
      </c>
      <c r="B36" s="8"/>
      <c r="C36" s="8" t="s">
        <v>1033</v>
      </c>
      <c r="D36" s="8"/>
    </row>
    <row r="37" s="1" customFormat="1" ht="15.6" spans="1:4">
      <c r="A37" s="8" t="s">
        <v>1034</v>
      </c>
      <c r="B37" s="8"/>
      <c r="C37" s="8" t="s">
        <v>1035</v>
      </c>
      <c r="D37" s="8"/>
    </row>
    <row r="38" s="1" customFormat="1" ht="15.6" spans="1:4">
      <c r="A38" s="8" t="s">
        <v>1036</v>
      </c>
      <c r="B38" s="8">
        <f>SUM(B39:B46)</f>
        <v>0</v>
      </c>
      <c r="C38" s="8" t="s">
        <v>1037</v>
      </c>
      <c r="D38" s="8">
        <f>SUM(D39:D47)</f>
        <v>0</v>
      </c>
    </row>
    <row r="39" s="1" customFormat="1" ht="15.6" spans="1:4">
      <c r="A39" s="8" t="s">
        <v>999</v>
      </c>
      <c r="B39" s="8"/>
      <c r="C39" s="8" t="s">
        <v>1038</v>
      </c>
      <c r="D39" s="8"/>
    </row>
    <row r="40" s="1" customFormat="1" ht="15.6" spans="1:4">
      <c r="A40" s="8" t="s">
        <v>1001</v>
      </c>
      <c r="B40" s="8"/>
      <c r="C40" s="8" t="s">
        <v>1039</v>
      </c>
      <c r="D40" s="8"/>
    </row>
    <row r="41" s="1" customFormat="1" ht="31.2" spans="1:4">
      <c r="A41" s="8" t="s">
        <v>1003</v>
      </c>
      <c r="B41" s="8"/>
      <c r="C41" s="8" t="s">
        <v>1040</v>
      </c>
      <c r="D41" s="8"/>
    </row>
    <row r="42" s="1" customFormat="1" ht="31.2" spans="1:4">
      <c r="A42" s="8" t="s">
        <v>1014</v>
      </c>
      <c r="B42" s="8"/>
      <c r="C42" s="8" t="s">
        <v>1041</v>
      </c>
      <c r="D42" s="8"/>
    </row>
    <row r="43" s="1" customFormat="1" ht="31.2" spans="1:4">
      <c r="A43" s="8" t="s">
        <v>1034</v>
      </c>
      <c r="B43" s="8"/>
      <c r="C43" s="8" t="s">
        <v>1042</v>
      </c>
      <c r="D43" s="8"/>
    </row>
    <row r="44" s="1" customFormat="1" ht="31.2" spans="1:4">
      <c r="A44" s="8" t="s">
        <v>1043</v>
      </c>
      <c r="B44" s="8"/>
      <c r="C44" s="8" t="s">
        <v>1044</v>
      </c>
      <c r="D44" s="8"/>
    </row>
    <row r="45" s="1" customFormat="1" ht="15.6" spans="1:4">
      <c r="A45" s="8"/>
      <c r="B45" s="8"/>
      <c r="C45" s="8" t="s">
        <v>1045</v>
      </c>
      <c r="D45" s="8"/>
    </row>
    <row r="46" s="1" customFormat="1" ht="15.6" spans="1:4">
      <c r="A46" s="8"/>
      <c r="B46" s="8"/>
      <c r="C46" s="8" t="s">
        <v>1035</v>
      </c>
      <c r="D46" s="8"/>
    </row>
    <row r="47" s="1" customFormat="1" ht="31.2" spans="1:4">
      <c r="A47" s="8"/>
      <c r="B47" s="8"/>
      <c r="C47" s="8" t="s">
        <v>1046</v>
      </c>
      <c r="D47" s="8"/>
    </row>
    <row r="48" s="1" customFormat="1" ht="15.6" spans="1:4">
      <c r="A48" s="8" t="s">
        <v>976</v>
      </c>
      <c r="B48" s="8">
        <f>B18+B23+B28+B32+B38+B5+B11</f>
        <v>54660000</v>
      </c>
      <c r="C48" s="8" t="s">
        <v>977</v>
      </c>
      <c r="D48" s="8">
        <f>D5+D11+D18+D23+D28+D32+D38</f>
        <v>42310000</v>
      </c>
    </row>
    <row r="49" s="1" customFormat="1" ht="15.6" spans="1:4">
      <c r="A49" s="8" t="s">
        <v>980</v>
      </c>
      <c r="B49" s="8"/>
      <c r="C49" s="8" t="s">
        <v>1047</v>
      </c>
      <c r="D49" s="8"/>
    </row>
    <row r="50" s="1" customFormat="1" ht="15.6" spans="1:4">
      <c r="A50" s="8" t="s">
        <v>17</v>
      </c>
      <c r="B50" s="17">
        <f>B48+B49</f>
        <v>54660000</v>
      </c>
      <c r="C50" s="8" t="s">
        <v>18</v>
      </c>
      <c r="D50" s="8">
        <f>D48+D49</f>
        <v>42310000</v>
      </c>
    </row>
  </sheetData>
  <mergeCells count="1">
    <mergeCell ref="A2:D2"/>
  </mergeCells>
  <printOptions horizontalCentered="1"/>
  <pageMargins left="1.10208333333333" right="1.10208333333333" top="1.45625" bottom="1.37777777777778" header="0.511111111111111" footer="0.511111111111111"/>
  <pageSetup paperSize="9" orientation="portrait"/>
  <headerFooter alignWithMargins="0" scaleWithDoc="0"/>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0"/>
  <sheetViews>
    <sheetView topLeftCell="A25" workbookViewId="0">
      <selection activeCell="J37" sqref="J37"/>
    </sheetView>
  </sheetViews>
  <sheetFormatPr defaultColWidth="9" defaultRowHeight="14.4" outlineLevelCol="1"/>
  <cols>
    <col min="1" max="1" width="46.625" style="2"/>
    <col min="2" max="2" width="27.5" style="2"/>
    <col min="3" max="16384" width="9" style="1"/>
  </cols>
  <sheetData>
    <row r="1" s="1" customFormat="1" ht="15.6" spans="1:2">
      <c r="A1" s="3" t="s">
        <v>1048</v>
      </c>
      <c r="B1" s="2"/>
    </row>
    <row r="2" s="1" customFormat="1" ht="25.8" spans="1:2">
      <c r="A2" s="10" t="s">
        <v>1049</v>
      </c>
      <c r="B2" s="11"/>
    </row>
    <row r="3" s="1" customFormat="1" spans="1:2">
      <c r="A3" s="12"/>
      <c r="B3" s="13" t="s">
        <v>996</v>
      </c>
    </row>
    <row r="4" s="1" customFormat="1" ht="15.6" spans="1:2">
      <c r="A4" s="7" t="s">
        <v>21</v>
      </c>
      <c r="B4" s="7" t="s">
        <v>4</v>
      </c>
    </row>
    <row r="5" s="1" customFormat="1" ht="15.6" spans="1:2">
      <c r="A5" s="8" t="s">
        <v>997</v>
      </c>
      <c r="B5" s="8">
        <f>SUM(B6:B10)</f>
        <v>0</v>
      </c>
    </row>
    <row r="6" s="1" customFormat="1" ht="15.6" spans="1:2">
      <c r="A6" s="8" t="s">
        <v>999</v>
      </c>
      <c r="B6" s="8"/>
    </row>
    <row r="7" s="1" customFormat="1" ht="15.6" spans="1:2">
      <c r="A7" s="8" t="s">
        <v>1001</v>
      </c>
      <c r="B7" s="8"/>
    </row>
    <row r="8" s="1" customFormat="1" ht="15.6" spans="1:2">
      <c r="A8" s="8" t="s">
        <v>1003</v>
      </c>
      <c r="B8" s="8"/>
    </row>
    <row r="9" s="1" customFormat="1" ht="15.6" spans="1:2">
      <c r="A9" s="8" t="s">
        <v>1005</v>
      </c>
      <c r="B9" s="8"/>
    </row>
    <row r="10" s="1" customFormat="1" ht="15.6" spans="1:2">
      <c r="A10" s="8" t="s">
        <v>1007</v>
      </c>
      <c r="B10" s="8"/>
    </row>
    <row r="11" s="1" customFormat="1" ht="15.6" spans="1:2">
      <c r="A11" s="8" t="s">
        <v>1008</v>
      </c>
      <c r="B11" s="8">
        <v>54660000</v>
      </c>
    </row>
    <row r="12" s="1" customFormat="1" ht="15.6" spans="1:2">
      <c r="A12" s="8" t="s">
        <v>999</v>
      </c>
      <c r="B12" s="8">
        <v>9860000</v>
      </c>
    </row>
    <row r="13" s="1" customFormat="1" ht="15.6" spans="1:2">
      <c r="A13" s="8" t="s">
        <v>1001</v>
      </c>
      <c r="B13" s="8">
        <v>8380000</v>
      </c>
    </row>
    <row r="14" s="1" customFormat="1" ht="15.6" spans="1:2">
      <c r="A14" s="8" t="s">
        <v>1003</v>
      </c>
      <c r="B14" s="8">
        <v>1500000</v>
      </c>
    </row>
    <row r="15" s="1" customFormat="1" ht="15.6" spans="1:2">
      <c r="A15" s="8" t="s">
        <v>1005</v>
      </c>
      <c r="B15" s="8">
        <v>1550000</v>
      </c>
    </row>
    <row r="16" s="1" customFormat="1" ht="15.6" spans="1:2">
      <c r="A16" s="8" t="s">
        <v>1007</v>
      </c>
      <c r="B16" s="8">
        <v>0</v>
      </c>
    </row>
    <row r="17" s="1" customFormat="1" ht="15.6" spans="1:2">
      <c r="A17" s="8" t="s">
        <v>1014</v>
      </c>
      <c r="B17" s="8">
        <v>380000</v>
      </c>
    </row>
    <row r="18" s="1" customFormat="1" ht="15.6" spans="1:2">
      <c r="A18" s="8" t="s">
        <v>1015</v>
      </c>
      <c r="B18" s="8">
        <f>SUM(B19:B22)</f>
        <v>0</v>
      </c>
    </row>
    <row r="19" s="1" customFormat="1" ht="15.6" spans="1:2">
      <c r="A19" s="8" t="s">
        <v>999</v>
      </c>
      <c r="B19" s="8"/>
    </row>
    <row r="20" s="1" customFormat="1" ht="15.6" spans="1:2">
      <c r="A20" s="8" t="s">
        <v>1018</v>
      </c>
      <c r="B20" s="8"/>
    </row>
    <row r="21" s="1" customFormat="1" ht="15.6" spans="1:2">
      <c r="A21" s="8" t="s">
        <v>1003</v>
      </c>
      <c r="B21" s="8"/>
    </row>
    <row r="22" s="1" customFormat="1" ht="15.6" spans="1:2">
      <c r="A22" s="8" t="s">
        <v>1014</v>
      </c>
      <c r="B22" s="8"/>
    </row>
    <row r="23" s="1" customFormat="1" ht="15.6" spans="1:2">
      <c r="A23" s="8" t="s">
        <v>1019</v>
      </c>
      <c r="B23" s="8">
        <f>SUM(B24:B27)</f>
        <v>0</v>
      </c>
    </row>
    <row r="24" s="1" customFormat="1" ht="15.6" spans="1:2">
      <c r="A24" s="8" t="s">
        <v>999</v>
      </c>
      <c r="B24" s="8"/>
    </row>
    <row r="25" s="1" customFormat="1" ht="15.6" spans="1:2">
      <c r="A25" s="8" t="s">
        <v>1001</v>
      </c>
      <c r="B25" s="8"/>
    </row>
    <row r="26" s="1" customFormat="1" ht="15.6" spans="1:2">
      <c r="A26" s="8" t="s">
        <v>1003</v>
      </c>
      <c r="B26" s="8"/>
    </row>
    <row r="27" s="1" customFormat="1" ht="15.6" spans="1:2">
      <c r="A27" s="8" t="s">
        <v>1014</v>
      </c>
      <c r="B27" s="8"/>
    </row>
    <row r="28" s="1" customFormat="1" ht="15.6" spans="1:2">
      <c r="A28" s="8" t="s">
        <v>1023</v>
      </c>
      <c r="B28" s="8">
        <f>SUM(B29:B31)</f>
        <v>0</v>
      </c>
    </row>
    <row r="29" s="1" customFormat="1" ht="15.6" spans="1:2">
      <c r="A29" s="8" t="s">
        <v>1025</v>
      </c>
      <c r="B29" s="8"/>
    </row>
    <row r="30" s="1" customFormat="1" ht="15.6" spans="1:2">
      <c r="A30" s="8" t="s">
        <v>1001</v>
      </c>
      <c r="B30" s="8"/>
    </row>
    <row r="31" s="1" customFormat="1" ht="15.6" spans="1:2">
      <c r="A31" s="8" t="s">
        <v>1003</v>
      </c>
      <c r="B31" s="8"/>
    </row>
    <row r="32" s="1" customFormat="1" ht="15.6" spans="1:2">
      <c r="A32" s="8" t="s">
        <v>1028</v>
      </c>
      <c r="B32" s="8">
        <f>SUM(B33:B37)</f>
        <v>0</v>
      </c>
    </row>
    <row r="33" s="1" customFormat="1" ht="15.6" spans="1:2">
      <c r="A33" s="8" t="s">
        <v>999</v>
      </c>
      <c r="B33" s="8"/>
    </row>
    <row r="34" s="1" customFormat="1" ht="15.6" spans="1:2">
      <c r="A34" s="8" t="s">
        <v>1001</v>
      </c>
      <c r="B34" s="8"/>
    </row>
    <row r="35" s="1" customFormat="1" ht="15.6" spans="1:2">
      <c r="A35" s="8" t="s">
        <v>1003</v>
      </c>
      <c r="B35" s="8"/>
    </row>
    <row r="36" s="1" customFormat="1" ht="15.6" spans="1:2">
      <c r="A36" s="8" t="s">
        <v>1007</v>
      </c>
      <c r="B36" s="8"/>
    </row>
    <row r="37" s="1" customFormat="1" ht="15.6" spans="1:2">
      <c r="A37" s="8" t="s">
        <v>1034</v>
      </c>
      <c r="B37" s="8"/>
    </row>
    <row r="38" s="1" customFormat="1" ht="15.6" spans="1:2">
      <c r="A38" s="8" t="s">
        <v>1036</v>
      </c>
      <c r="B38" s="8">
        <f>SUM(B39:B46)</f>
        <v>0</v>
      </c>
    </row>
    <row r="39" s="1" customFormat="1" ht="15.6" spans="1:2">
      <c r="A39" s="8" t="s">
        <v>999</v>
      </c>
      <c r="B39" s="8"/>
    </row>
    <row r="40" s="1" customFormat="1" ht="15.6" spans="1:2">
      <c r="A40" s="8" t="s">
        <v>1001</v>
      </c>
      <c r="B40" s="8"/>
    </row>
    <row r="41" s="1" customFormat="1" ht="15.6" spans="1:2">
      <c r="A41" s="8" t="s">
        <v>1003</v>
      </c>
      <c r="B41" s="8"/>
    </row>
    <row r="42" s="1" customFormat="1" ht="15.6" spans="1:2">
      <c r="A42" s="8" t="s">
        <v>1014</v>
      </c>
      <c r="B42" s="8"/>
    </row>
    <row r="43" s="1" customFormat="1" ht="15.6" spans="1:2">
      <c r="A43" s="8" t="s">
        <v>1034</v>
      </c>
      <c r="B43" s="8"/>
    </row>
    <row r="44" s="1" customFormat="1" ht="15.6" spans="1:2">
      <c r="A44" s="8" t="s">
        <v>1043</v>
      </c>
      <c r="B44" s="8"/>
    </row>
    <row r="45" s="1" customFormat="1" ht="15.6" spans="1:2">
      <c r="A45" s="8"/>
      <c r="B45" s="8"/>
    </row>
    <row r="46" s="1" customFormat="1" ht="15.6" spans="1:2">
      <c r="A46" s="8"/>
      <c r="B46" s="8"/>
    </row>
    <row r="47" s="1" customFormat="1" ht="15.6" spans="1:2">
      <c r="A47" s="8"/>
      <c r="B47" s="8"/>
    </row>
    <row r="48" s="1" customFormat="1" ht="15.6" spans="1:2">
      <c r="A48" s="8" t="s">
        <v>976</v>
      </c>
      <c r="B48" s="8">
        <f>B5+B11+B18+B23+B28+B32+B38+B44</f>
        <v>54660000</v>
      </c>
    </row>
    <row r="49" s="1" customFormat="1" ht="15.6" spans="1:2">
      <c r="A49" s="8" t="s">
        <v>980</v>
      </c>
      <c r="B49" s="8"/>
    </row>
    <row r="50" s="1" customFormat="1" ht="15.6" spans="1:2">
      <c r="A50" s="8" t="s">
        <v>17</v>
      </c>
      <c r="B50" s="8">
        <f>B48+B49</f>
        <v>54660000</v>
      </c>
    </row>
  </sheetData>
  <mergeCells count="1">
    <mergeCell ref="A2:B2"/>
  </mergeCells>
  <pageMargins left="0.698611111111111" right="0.698611111111111" top="0.75" bottom="0.75" header="0.3" footer="0.3"/>
  <pageSetup paperSize="9" orientation="portrait"/>
  <headerFooter alignWithMargins="0" scaleWithDoc="0"/>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0"/>
  <sheetViews>
    <sheetView topLeftCell="A28" workbookViewId="0">
      <selection activeCell="E36" sqref="E36"/>
    </sheetView>
  </sheetViews>
  <sheetFormatPr defaultColWidth="9" defaultRowHeight="14.4" outlineLevelCol="1"/>
  <cols>
    <col min="1" max="1" width="46.625" style="2"/>
    <col min="2" max="2" width="27.5" style="2"/>
    <col min="3" max="16384" width="9" style="1"/>
  </cols>
  <sheetData>
    <row r="1" s="1" customFormat="1" ht="15.6" spans="1:2">
      <c r="A1" s="3" t="s">
        <v>1050</v>
      </c>
      <c r="B1" s="2"/>
    </row>
    <row r="2" s="1" customFormat="1" ht="25.8" spans="1:2">
      <c r="A2" s="4" t="s">
        <v>1051</v>
      </c>
      <c r="B2" s="4"/>
    </row>
    <row r="3" s="1" customFormat="1" ht="15.6" spans="1:2">
      <c r="A3" s="5"/>
      <c r="B3" s="6" t="s">
        <v>996</v>
      </c>
    </row>
    <row r="4" s="1" customFormat="1" ht="15.6" spans="1:2">
      <c r="A4" s="7" t="s">
        <v>21</v>
      </c>
      <c r="B4" s="7" t="s">
        <v>5</v>
      </c>
    </row>
    <row r="5" s="1" customFormat="1" ht="15.6" spans="1:2">
      <c r="A5" s="8" t="s">
        <v>998</v>
      </c>
      <c r="B5" s="8">
        <f>SUM(B6:B10)</f>
        <v>0</v>
      </c>
    </row>
    <row r="6" s="1" customFormat="1" ht="15.6" spans="1:2">
      <c r="A6" s="8" t="s">
        <v>1000</v>
      </c>
      <c r="B6" s="8"/>
    </row>
    <row r="7" s="1" customFormat="1" ht="15.6" spans="1:2">
      <c r="A7" s="8" t="s">
        <v>1002</v>
      </c>
      <c r="B7" s="8"/>
    </row>
    <row r="8" s="1" customFormat="1" ht="15.6" spans="1:2">
      <c r="A8" s="8" t="s">
        <v>1004</v>
      </c>
      <c r="B8" s="8"/>
    </row>
    <row r="9" s="1" customFormat="1" ht="15.6" spans="1:2">
      <c r="A9" s="8" t="s">
        <v>1006</v>
      </c>
      <c r="B9" s="8"/>
    </row>
    <row r="10" s="1" customFormat="1" ht="15.6" spans="1:2">
      <c r="A10" s="8"/>
      <c r="B10" s="8"/>
    </row>
    <row r="11" s="1" customFormat="1" ht="15.6" spans="1:2">
      <c r="A11" s="8" t="s">
        <v>1009</v>
      </c>
      <c r="B11" s="8">
        <v>42310000</v>
      </c>
    </row>
    <row r="12" s="1" customFormat="1" ht="15.6" spans="1:2">
      <c r="A12" s="8" t="s">
        <v>1010</v>
      </c>
      <c r="B12" s="8">
        <v>39100000</v>
      </c>
    </row>
    <row r="13" s="1" customFormat="1" ht="15.6" spans="1:2">
      <c r="A13" s="8" t="s">
        <v>1011</v>
      </c>
      <c r="B13" s="8">
        <v>2420000</v>
      </c>
    </row>
    <row r="14" s="1" customFormat="1" ht="15.6" spans="1:2">
      <c r="A14" s="8" t="s">
        <v>1012</v>
      </c>
      <c r="B14" s="8">
        <v>760000</v>
      </c>
    </row>
    <row r="15" s="1" customFormat="1" ht="15.6" spans="1:2">
      <c r="A15" s="8" t="s">
        <v>1006</v>
      </c>
      <c r="B15" s="8">
        <v>0</v>
      </c>
    </row>
    <row r="16" s="1" customFormat="1" ht="15.6" spans="1:2">
      <c r="A16" s="8" t="s">
        <v>1013</v>
      </c>
      <c r="B16" s="8">
        <v>30000</v>
      </c>
    </row>
    <row r="17" s="1" customFormat="1" ht="15.6" spans="1:2">
      <c r="A17" s="7"/>
      <c r="B17" s="7"/>
    </row>
    <row r="18" s="1" customFormat="1" ht="15.6" spans="1:2">
      <c r="A18" s="8" t="s">
        <v>1016</v>
      </c>
      <c r="B18" s="8">
        <f>SUM(B19:B22)</f>
        <v>0</v>
      </c>
    </row>
    <row r="19" s="1" customFormat="1" ht="15.6" spans="1:2">
      <c r="A19" s="8" t="s">
        <v>1017</v>
      </c>
      <c r="B19" s="9"/>
    </row>
    <row r="20" s="1" customFormat="1" ht="15.6" spans="1:2">
      <c r="A20" s="8" t="s">
        <v>1013</v>
      </c>
      <c r="B20" s="8"/>
    </row>
    <row r="21" s="1" customFormat="1" ht="15.6" spans="1:2">
      <c r="A21" s="8" t="s">
        <v>1006</v>
      </c>
      <c r="B21" s="8"/>
    </row>
    <row r="22" s="1" customFormat="1" ht="15.6" spans="1:2">
      <c r="A22" s="8"/>
      <c r="B22" s="8"/>
    </row>
    <row r="23" s="1" customFormat="1" ht="15.6" spans="1:2">
      <c r="A23" s="8" t="s">
        <v>1020</v>
      </c>
      <c r="B23" s="8">
        <f>SUM(B24:B27)</f>
        <v>0</v>
      </c>
    </row>
    <row r="24" s="1" customFormat="1" ht="15.6" spans="1:2">
      <c r="A24" s="8" t="s">
        <v>1021</v>
      </c>
      <c r="B24" s="8"/>
    </row>
    <row r="25" s="1" customFormat="1" ht="15.6" spans="1:2">
      <c r="A25" s="8" t="s">
        <v>1022</v>
      </c>
      <c r="B25" s="8"/>
    </row>
    <row r="26" s="1" customFormat="1" ht="15.6" spans="1:2">
      <c r="A26" s="8" t="s">
        <v>1006</v>
      </c>
      <c r="B26" s="8"/>
    </row>
    <row r="27" s="1" customFormat="1" ht="15.6" spans="1:2">
      <c r="A27" s="8" t="s">
        <v>1013</v>
      </c>
      <c r="B27" s="8"/>
    </row>
    <row r="28" s="1" customFormat="1" ht="15.6" spans="1:2">
      <c r="A28" s="8" t="s">
        <v>1024</v>
      </c>
      <c r="B28" s="8">
        <f>SUM(B29:B31)</f>
        <v>0</v>
      </c>
    </row>
    <row r="29" s="1" customFormat="1" ht="15.6" spans="1:2">
      <c r="A29" s="8" t="s">
        <v>1026</v>
      </c>
      <c r="B29" s="8"/>
    </row>
    <row r="30" s="1" customFormat="1" ht="15.6" spans="1:2">
      <c r="A30" s="8" t="s">
        <v>1027</v>
      </c>
      <c r="B30" s="8"/>
    </row>
    <row r="31" s="1" customFormat="1" ht="15.6" spans="1:2">
      <c r="A31" s="8" t="s">
        <v>1006</v>
      </c>
      <c r="B31" s="8"/>
    </row>
    <row r="32" s="1" customFormat="1" ht="15.6" spans="1:2">
      <c r="A32" s="8" t="s">
        <v>1029</v>
      </c>
      <c r="B32" s="8">
        <f>SUM(B33:B37)</f>
        <v>0</v>
      </c>
    </row>
    <row r="33" s="1" customFormat="1" ht="15.6" spans="1:2">
      <c r="A33" s="8" t="s">
        <v>1030</v>
      </c>
      <c r="B33" s="8"/>
    </row>
    <row r="34" s="1" customFormat="1" ht="15.6" spans="1:2">
      <c r="A34" s="8" t="s">
        <v>1031</v>
      </c>
      <c r="B34" s="8"/>
    </row>
    <row r="35" s="1" customFormat="1" ht="15.6" spans="1:2">
      <c r="A35" s="8" t="s">
        <v>1032</v>
      </c>
      <c r="B35" s="8"/>
    </row>
    <row r="36" s="1" customFormat="1" ht="15.6" spans="1:2">
      <c r="A36" s="8" t="s">
        <v>1033</v>
      </c>
      <c r="B36" s="8"/>
    </row>
    <row r="37" s="1" customFormat="1" ht="15.6" spans="1:2">
      <c r="A37" s="8" t="s">
        <v>1035</v>
      </c>
      <c r="B37" s="8"/>
    </row>
    <row r="38" s="1" customFormat="1" ht="15.6" spans="1:2">
      <c r="A38" s="8" t="s">
        <v>1037</v>
      </c>
      <c r="B38" s="8">
        <f>SUM(B39:B47)</f>
        <v>0</v>
      </c>
    </row>
    <row r="39" s="1" customFormat="1" ht="15.6" spans="1:2">
      <c r="A39" s="8" t="s">
        <v>1038</v>
      </c>
      <c r="B39" s="8"/>
    </row>
    <row r="40" s="1" customFormat="1" ht="15.6" spans="1:2">
      <c r="A40" s="8" t="s">
        <v>1039</v>
      </c>
      <c r="B40" s="8"/>
    </row>
    <row r="41" s="1" customFormat="1" ht="15.6" spans="1:2">
      <c r="A41" s="8" t="s">
        <v>1040</v>
      </c>
      <c r="B41" s="8"/>
    </row>
    <row r="42" s="1" customFormat="1" ht="15.6" spans="1:2">
      <c r="A42" s="8" t="s">
        <v>1041</v>
      </c>
      <c r="B42" s="8"/>
    </row>
    <row r="43" s="1" customFormat="1" ht="15.6" spans="1:2">
      <c r="A43" s="8" t="s">
        <v>1042</v>
      </c>
      <c r="B43" s="8"/>
    </row>
    <row r="44" s="1" customFormat="1" ht="15.6" spans="1:2">
      <c r="A44" s="8" t="s">
        <v>1044</v>
      </c>
      <c r="B44" s="8"/>
    </row>
    <row r="45" s="1" customFormat="1" ht="15.6" spans="1:2">
      <c r="A45" s="8" t="s">
        <v>1045</v>
      </c>
      <c r="B45" s="8"/>
    </row>
    <row r="46" s="1" customFormat="1" ht="15.6" spans="1:2">
      <c r="A46" s="8" t="s">
        <v>1035</v>
      </c>
      <c r="B46" s="8"/>
    </row>
    <row r="47" s="1" customFormat="1" ht="15.6" spans="1:2">
      <c r="A47" s="8" t="s">
        <v>1046</v>
      </c>
      <c r="B47" s="8"/>
    </row>
    <row r="48" s="1" customFormat="1" ht="15.6" spans="1:2">
      <c r="A48" s="8" t="s">
        <v>977</v>
      </c>
      <c r="B48" s="8">
        <f>B5+B11+B18+B23+B28+B32+B38</f>
        <v>42310000</v>
      </c>
    </row>
    <row r="49" s="1" customFormat="1" ht="15.6" spans="1:2">
      <c r="A49" s="8" t="s">
        <v>1047</v>
      </c>
      <c r="B49" s="8"/>
    </row>
    <row r="50" s="1" customFormat="1" ht="15.6" spans="1:2">
      <c r="A50" s="8" t="s">
        <v>18</v>
      </c>
      <c r="B50" s="8">
        <f>B48+B49</f>
        <v>42310000</v>
      </c>
    </row>
  </sheetData>
  <mergeCells count="1">
    <mergeCell ref="A2:B2"/>
  </mergeCells>
  <pageMargins left="0.698611111111111" right="0.698611111111111" top="0.75" bottom="0.75" header="0.3" footer="0.3"/>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zoomScale="110" zoomScaleNormal="110" workbookViewId="0">
      <pane xSplit="1" ySplit="6" topLeftCell="B33" activePane="bottomRight" state="frozen"/>
      <selection/>
      <selection pane="topRight"/>
      <selection pane="bottomLeft"/>
      <selection pane="bottomRight" activeCell="P44" sqref="P44"/>
    </sheetView>
  </sheetViews>
  <sheetFormatPr defaultColWidth="8.75" defaultRowHeight="16.5" customHeight="1" outlineLevelCol="7"/>
  <cols>
    <col min="1" max="1" width="22.625" customWidth="1"/>
    <col min="2" max="2" width="13.25" customWidth="1"/>
    <col min="3" max="4" width="9" customWidth="1"/>
    <col min="5" max="5" width="11.125" customWidth="1"/>
    <col min="6" max="9" width="9" customWidth="1"/>
  </cols>
  <sheetData>
    <row r="1" ht="20.45" customHeight="1" spans="1:1">
      <c r="A1" t="s">
        <v>48</v>
      </c>
    </row>
    <row r="2" ht="49.5" customHeight="1" spans="1:5">
      <c r="A2" s="80" t="s">
        <v>49</v>
      </c>
      <c r="B2" s="80"/>
      <c r="C2" s="80"/>
      <c r="D2" s="80"/>
      <c r="E2" s="80"/>
    </row>
    <row r="3" customHeight="1" spans="5:5">
      <c r="E3" t="s">
        <v>2</v>
      </c>
    </row>
    <row r="4" customHeight="1" spans="1:5">
      <c r="A4" s="161" t="s">
        <v>3</v>
      </c>
      <c r="B4" s="161" t="s">
        <v>50</v>
      </c>
      <c r="C4" s="162" t="s">
        <v>51</v>
      </c>
      <c r="D4" s="162" t="s">
        <v>23</v>
      </c>
      <c r="E4" s="162" t="s">
        <v>52</v>
      </c>
    </row>
    <row r="5" ht="14.25" customHeight="1" spans="1:5">
      <c r="A5" s="161"/>
      <c r="B5" s="161"/>
      <c r="C5" s="162"/>
      <c r="D5" s="162"/>
      <c r="E5" s="162"/>
    </row>
    <row r="6" ht="8.25" customHeight="1" spans="1:5">
      <c r="A6" s="161"/>
      <c r="B6" s="161"/>
      <c r="C6" s="162"/>
      <c r="D6" s="162"/>
      <c r="E6" s="162"/>
    </row>
    <row r="7" ht="19.5" customHeight="1" spans="1:5">
      <c r="A7" s="20" t="s">
        <v>53</v>
      </c>
      <c r="B7" s="20">
        <v>25076</v>
      </c>
      <c r="C7" s="20">
        <v>44826</v>
      </c>
      <c r="D7" s="20">
        <v>36118</v>
      </c>
      <c r="E7" s="75">
        <f>D7/B7*100</f>
        <v>144.03</v>
      </c>
    </row>
    <row r="8" ht="19.5" customHeight="1" spans="1:5">
      <c r="A8" s="20" t="s">
        <v>54</v>
      </c>
      <c r="B8" s="20">
        <v>0</v>
      </c>
      <c r="C8" s="20">
        <v>93</v>
      </c>
      <c r="D8" s="20">
        <v>5</v>
      </c>
      <c r="E8" s="75"/>
    </row>
    <row r="9" ht="19.5" customHeight="1" spans="1:5">
      <c r="A9" s="20" t="s">
        <v>55</v>
      </c>
      <c r="B9" s="20">
        <v>648</v>
      </c>
      <c r="C9" s="20">
        <v>1361</v>
      </c>
      <c r="D9" s="20">
        <v>718</v>
      </c>
      <c r="E9" s="75">
        <f t="shared" ref="E9:E32" si="0">D9/B9*100</f>
        <v>110.8</v>
      </c>
    </row>
    <row r="10" ht="19.5" customHeight="1" spans="1:5">
      <c r="A10" s="20" t="s">
        <v>56</v>
      </c>
      <c r="B10" s="20">
        <v>25001</v>
      </c>
      <c r="C10" s="20">
        <v>31807</v>
      </c>
      <c r="D10" s="20">
        <v>29119</v>
      </c>
      <c r="E10" s="75">
        <f t="shared" si="0"/>
        <v>116.47</v>
      </c>
    </row>
    <row r="11" ht="19.5" customHeight="1" spans="1:5">
      <c r="A11" s="20" t="s">
        <v>57</v>
      </c>
      <c r="B11" s="20">
        <v>1456</v>
      </c>
      <c r="C11" s="20">
        <v>3596</v>
      </c>
      <c r="D11" s="20">
        <v>968</v>
      </c>
      <c r="E11" s="75">
        <f t="shared" si="0"/>
        <v>66.48</v>
      </c>
    </row>
    <row r="12" ht="19.5" customHeight="1" spans="1:5">
      <c r="A12" s="20" t="s">
        <v>58</v>
      </c>
      <c r="B12" s="20">
        <v>526</v>
      </c>
      <c r="C12" s="20">
        <v>410</v>
      </c>
      <c r="D12" s="20">
        <v>422</v>
      </c>
      <c r="E12" s="75">
        <f t="shared" si="0"/>
        <v>80.23</v>
      </c>
    </row>
    <row r="13" ht="19.5" customHeight="1" spans="1:5">
      <c r="A13" s="20" t="s">
        <v>59</v>
      </c>
      <c r="B13" s="20">
        <v>26520</v>
      </c>
      <c r="C13" s="20">
        <v>22727</v>
      </c>
      <c r="D13" s="20">
        <v>25885</v>
      </c>
      <c r="E13" s="75">
        <f t="shared" si="0"/>
        <v>97.61</v>
      </c>
    </row>
    <row r="14" ht="19.5" customHeight="1" spans="1:8">
      <c r="A14" s="20" t="s">
        <v>60</v>
      </c>
      <c r="B14" s="20">
        <v>14701</v>
      </c>
      <c r="C14" s="20">
        <v>11090</v>
      </c>
      <c r="D14" s="20">
        <v>10549</v>
      </c>
      <c r="E14" s="75">
        <f t="shared" si="0"/>
        <v>71.76</v>
      </c>
      <c r="H14" s="163"/>
    </row>
    <row r="15" ht="19.5" customHeight="1" spans="1:5">
      <c r="A15" s="20" t="s">
        <v>61</v>
      </c>
      <c r="B15" s="20">
        <v>2059</v>
      </c>
      <c r="C15" s="20">
        <v>1734</v>
      </c>
      <c r="D15" s="20">
        <v>114</v>
      </c>
      <c r="E15" s="75">
        <f t="shared" si="0"/>
        <v>5.54</v>
      </c>
    </row>
    <row r="16" ht="19.5" customHeight="1" spans="1:5">
      <c r="A16" s="20" t="s">
        <v>62</v>
      </c>
      <c r="B16" s="20">
        <v>9760</v>
      </c>
      <c r="C16" s="20">
        <v>11507</v>
      </c>
      <c r="D16" s="20">
        <v>8646</v>
      </c>
      <c r="E16" s="75">
        <f t="shared" si="0"/>
        <v>88.59</v>
      </c>
    </row>
    <row r="17" ht="19.5" customHeight="1" spans="1:5">
      <c r="A17" s="20" t="s">
        <v>63</v>
      </c>
      <c r="B17" s="20">
        <v>3108</v>
      </c>
      <c r="C17" s="20">
        <v>4049</v>
      </c>
      <c r="D17" s="20">
        <v>2637</v>
      </c>
      <c r="E17" s="75">
        <f t="shared" si="0"/>
        <v>84.85</v>
      </c>
    </row>
    <row r="18" ht="19.5" customHeight="1" spans="1:5">
      <c r="A18" s="20" t="s">
        <v>64</v>
      </c>
      <c r="B18" s="159">
        <v>869</v>
      </c>
      <c r="C18" s="159">
        <v>1458</v>
      </c>
      <c r="D18" s="20">
        <v>972</v>
      </c>
      <c r="E18" s="75">
        <f t="shared" si="0"/>
        <v>111.85</v>
      </c>
    </row>
    <row r="19" ht="19.5" customHeight="1" spans="1:5">
      <c r="A19" s="20" t="s">
        <v>65</v>
      </c>
      <c r="B19" s="20">
        <v>229</v>
      </c>
      <c r="C19" s="20">
        <v>468</v>
      </c>
      <c r="D19" s="20">
        <v>205</v>
      </c>
      <c r="E19" s="75">
        <f t="shared" si="0"/>
        <v>89.52</v>
      </c>
    </row>
    <row r="20" ht="19.5" customHeight="1" spans="1:5">
      <c r="A20" s="20" t="s">
        <v>66</v>
      </c>
      <c r="B20" s="20">
        <v>1959</v>
      </c>
      <c r="C20" s="20">
        <v>909</v>
      </c>
      <c r="D20" s="20">
        <v>498</v>
      </c>
      <c r="E20" s="75">
        <f t="shared" si="0"/>
        <v>25.42</v>
      </c>
    </row>
    <row r="21" ht="19.5" customHeight="1" spans="1:5">
      <c r="A21" s="20" t="s">
        <v>67</v>
      </c>
      <c r="B21" s="20"/>
      <c r="C21" s="20"/>
      <c r="D21" s="20"/>
      <c r="E21" s="20"/>
    </row>
    <row r="22" ht="19.5" customHeight="1" spans="1:5">
      <c r="A22" s="20" t="s">
        <v>68</v>
      </c>
      <c r="B22" s="20"/>
      <c r="C22" s="20"/>
      <c r="D22" s="20"/>
      <c r="E22" s="20"/>
    </row>
    <row r="23" ht="19.5" customHeight="1" spans="1:5">
      <c r="A23" s="20" t="s">
        <v>69</v>
      </c>
      <c r="B23" s="20">
        <v>234</v>
      </c>
      <c r="C23" s="20">
        <v>276</v>
      </c>
      <c r="D23" s="20">
        <v>254</v>
      </c>
      <c r="E23" s="75">
        <f t="shared" si="0"/>
        <v>108.55</v>
      </c>
    </row>
    <row r="24" ht="19.5" customHeight="1" spans="1:5">
      <c r="A24" s="20" t="s">
        <v>70</v>
      </c>
      <c r="B24" s="20">
        <v>4102</v>
      </c>
      <c r="C24" s="20">
        <v>5695</v>
      </c>
      <c r="D24" s="20">
        <v>6879</v>
      </c>
      <c r="E24" s="75">
        <f t="shared" si="0"/>
        <v>167.7</v>
      </c>
    </row>
    <row r="25" ht="19.5" customHeight="1" spans="1:5">
      <c r="A25" s="20" t="s">
        <v>71</v>
      </c>
      <c r="B25" s="20"/>
      <c r="C25" s="20"/>
      <c r="D25" s="20"/>
      <c r="E25" s="75"/>
    </row>
    <row r="26" ht="19.5" customHeight="1" spans="1:5">
      <c r="A26" s="20" t="s">
        <v>72</v>
      </c>
      <c r="B26" s="20">
        <v>1393</v>
      </c>
      <c r="C26" s="20">
        <v>1343</v>
      </c>
      <c r="D26" s="20">
        <v>1864</v>
      </c>
      <c r="E26" s="75">
        <f t="shared" si="0"/>
        <v>133.81</v>
      </c>
    </row>
    <row r="27" ht="19.5" customHeight="1" spans="1:5">
      <c r="A27" s="20" t="s">
        <v>73</v>
      </c>
      <c r="B27" s="20">
        <v>3000</v>
      </c>
      <c r="C27" s="20"/>
      <c r="D27" s="20">
        <v>3000</v>
      </c>
      <c r="E27" s="75"/>
    </row>
    <row r="28" ht="19.5" customHeight="1" spans="1:5">
      <c r="A28" s="20" t="s">
        <v>74</v>
      </c>
      <c r="B28" s="20">
        <v>8160</v>
      </c>
      <c r="C28" s="20">
        <v>1521</v>
      </c>
      <c r="D28" s="20">
        <v>2935</v>
      </c>
      <c r="E28" s="75"/>
    </row>
    <row r="29" ht="19.5" customHeight="1" spans="1:5">
      <c r="A29" s="20" t="s">
        <v>75</v>
      </c>
      <c r="B29" s="20">
        <v>1342</v>
      </c>
      <c r="C29" s="20">
        <v>1342</v>
      </c>
      <c r="D29" s="20">
        <v>1268</v>
      </c>
      <c r="E29" s="75">
        <f>D29/B29*100</f>
        <v>94.49</v>
      </c>
    </row>
    <row r="30" ht="19.5" customHeight="1" spans="1:5">
      <c r="A30" s="20" t="s">
        <v>76</v>
      </c>
      <c r="B30" s="20"/>
      <c r="C30" s="20"/>
      <c r="D30" s="20"/>
      <c r="E30" s="75"/>
    </row>
    <row r="31" customHeight="1" spans="1:5">
      <c r="A31" s="20" t="s">
        <v>77</v>
      </c>
      <c r="B31" s="20">
        <f>SUM(B7:B30)</f>
        <v>130143</v>
      </c>
      <c r="C31" s="20">
        <f>SUM(C7:C30)</f>
        <v>146212</v>
      </c>
      <c r="D31" s="20">
        <f>SUM(D7:D30)</f>
        <v>133056</v>
      </c>
      <c r="E31" s="75">
        <f>D31/B31*100</f>
        <v>102.24</v>
      </c>
    </row>
  </sheetData>
  <mergeCells count="6">
    <mergeCell ref="A2:E2"/>
    <mergeCell ref="A4:A6"/>
    <mergeCell ref="B4:B6"/>
    <mergeCell ref="C4:C6"/>
    <mergeCell ref="D4:D6"/>
    <mergeCell ref="E4:E6"/>
  </mergeCells>
  <printOptions horizontalCentered="1"/>
  <pageMargins left="1.10208333333333" right="1.10208333333333" top="1.45625" bottom="1.37777777777778" header="0.511111111111111" footer="0.511111111111111"/>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showZeros="0" workbookViewId="0">
      <pane xSplit="1" ySplit="4" topLeftCell="B7" activePane="bottomRight" state="frozen"/>
      <selection/>
      <selection pane="topRight"/>
      <selection pane="bottomLeft"/>
      <selection pane="bottomRight" activeCell="K26" sqref="K26"/>
    </sheetView>
  </sheetViews>
  <sheetFormatPr defaultColWidth="8.75" defaultRowHeight="15.6" outlineLevelCol="4"/>
  <cols>
    <col min="1" max="1" width="33.625" style="25" customWidth="1"/>
    <col min="2" max="2" width="12" style="25" customWidth="1"/>
    <col min="3" max="3" width="18.25" style="25" customWidth="1"/>
    <col min="4" max="4" width="16.875" style="25" customWidth="1"/>
    <col min="5" max="5" width="10.25" style="25" customWidth="1"/>
    <col min="6" max="12" width="9" style="25" customWidth="1"/>
    <col min="13" max="16384" width="8.75" style="25"/>
  </cols>
  <sheetData>
    <row r="1" ht="20.45" customHeight="1" spans="1:1">
      <c r="A1" s="25" t="s">
        <v>78</v>
      </c>
    </row>
    <row r="2" ht="49.5" customHeight="1" spans="1:4">
      <c r="A2" s="38" t="s">
        <v>79</v>
      </c>
      <c r="B2" s="38"/>
      <c r="C2" s="38"/>
      <c r="D2" s="38"/>
    </row>
    <row r="3" ht="18" customHeight="1" spans="4:5">
      <c r="D3" s="113" t="s">
        <v>2</v>
      </c>
      <c r="E3" s="113"/>
    </row>
    <row r="4" s="155" customFormat="1" ht="36" customHeight="1" spans="1:5">
      <c r="A4" s="156" t="s">
        <v>80</v>
      </c>
      <c r="B4" s="157" t="s">
        <v>81</v>
      </c>
      <c r="C4" s="157" t="s">
        <v>82</v>
      </c>
      <c r="D4" s="158" t="s">
        <v>83</v>
      </c>
      <c r="E4" s="158" t="s">
        <v>16</v>
      </c>
    </row>
    <row r="5" ht="19.5" customHeight="1" spans="1:5">
      <c r="A5" s="159" t="s">
        <v>53</v>
      </c>
      <c r="B5" s="159"/>
      <c r="C5" s="159">
        <v>36118</v>
      </c>
      <c r="D5" s="159"/>
      <c r="E5" s="160"/>
    </row>
    <row r="6" ht="19.5" customHeight="1" spans="1:5">
      <c r="A6" s="159" t="s">
        <v>54</v>
      </c>
      <c r="B6" s="159"/>
      <c r="C6" s="159">
        <v>5</v>
      </c>
      <c r="D6" s="159"/>
      <c r="E6" s="160"/>
    </row>
    <row r="7" ht="19.5" customHeight="1" spans="1:5">
      <c r="A7" s="159" t="s">
        <v>55</v>
      </c>
      <c r="B7" s="159"/>
      <c r="C7" s="159">
        <v>718</v>
      </c>
      <c r="D7" s="159"/>
      <c r="E7" s="160"/>
    </row>
    <row r="8" ht="19.5" customHeight="1" spans="1:5">
      <c r="A8" s="159" t="s">
        <v>56</v>
      </c>
      <c r="B8" s="159"/>
      <c r="C8" s="159">
        <v>29119</v>
      </c>
      <c r="D8" s="159"/>
      <c r="E8" s="160"/>
    </row>
    <row r="9" ht="19.5" customHeight="1" spans="1:5">
      <c r="A9" s="159" t="s">
        <v>57</v>
      </c>
      <c r="B9" s="159"/>
      <c r="C9" s="159">
        <v>968</v>
      </c>
      <c r="D9" s="159"/>
      <c r="E9" s="160"/>
    </row>
    <row r="10" ht="19.5" customHeight="1" spans="1:5">
      <c r="A10" s="159" t="s">
        <v>58</v>
      </c>
      <c r="B10" s="159"/>
      <c r="C10" s="159">
        <v>421</v>
      </c>
      <c r="D10" s="159">
        <v>1</v>
      </c>
      <c r="E10" s="160"/>
    </row>
    <row r="11" ht="19.5" customHeight="1" spans="1:5">
      <c r="A11" s="159" t="s">
        <v>59</v>
      </c>
      <c r="B11" s="159"/>
      <c r="C11" s="159">
        <v>25885</v>
      </c>
      <c r="D11" s="159"/>
      <c r="E11" s="160"/>
    </row>
    <row r="12" ht="19.5" customHeight="1" spans="1:5">
      <c r="A12" s="159" t="s">
        <v>60</v>
      </c>
      <c r="B12" s="159"/>
      <c r="C12" s="159">
        <v>10549</v>
      </c>
      <c r="D12" s="159"/>
      <c r="E12" s="160"/>
    </row>
    <row r="13" ht="19.5" customHeight="1" spans="1:5">
      <c r="A13" s="159" t="s">
        <v>61</v>
      </c>
      <c r="B13" s="159"/>
      <c r="C13" s="159">
        <v>114</v>
      </c>
      <c r="D13" s="159"/>
      <c r="E13" s="160"/>
    </row>
    <row r="14" ht="19.5" customHeight="1" spans="1:5">
      <c r="A14" s="159" t="s">
        <v>62</v>
      </c>
      <c r="B14" s="159"/>
      <c r="C14" s="159">
        <v>8646</v>
      </c>
      <c r="D14" s="159"/>
      <c r="E14" s="160"/>
    </row>
    <row r="15" ht="19.5" customHeight="1" spans="1:5">
      <c r="A15" s="159" t="s">
        <v>63</v>
      </c>
      <c r="B15" s="159"/>
      <c r="C15" s="159">
        <v>1922</v>
      </c>
      <c r="D15" s="159">
        <v>715</v>
      </c>
      <c r="E15" s="160"/>
    </row>
    <row r="16" ht="19.5" customHeight="1" spans="1:5">
      <c r="A16" s="159" t="s">
        <v>64</v>
      </c>
      <c r="B16" s="159"/>
      <c r="C16" s="159">
        <v>972</v>
      </c>
      <c r="D16" s="159"/>
      <c r="E16" s="160"/>
    </row>
    <row r="17" ht="19.5" customHeight="1" spans="1:5">
      <c r="A17" s="159" t="s">
        <v>65</v>
      </c>
      <c r="B17" s="159"/>
      <c r="C17" s="159">
        <v>205</v>
      </c>
      <c r="D17" s="159"/>
      <c r="E17" s="160"/>
    </row>
    <row r="18" ht="19.5" customHeight="1" spans="1:5">
      <c r="A18" s="159" t="s">
        <v>66</v>
      </c>
      <c r="B18" s="159"/>
      <c r="C18" s="159">
        <v>498</v>
      </c>
      <c r="D18" s="159"/>
      <c r="E18" s="160"/>
    </row>
    <row r="19" ht="19.5" customHeight="1" spans="1:5">
      <c r="A19" s="159" t="s">
        <v>67</v>
      </c>
      <c r="B19" s="159"/>
      <c r="C19" s="159">
        <v>0</v>
      </c>
      <c r="D19" s="159"/>
      <c r="E19" s="160"/>
    </row>
    <row r="20" ht="19.5" customHeight="1" spans="1:5">
      <c r="A20" s="159" t="s">
        <v>69</v>
      </c>
      <c r="B20" s="159"/>
      <c r="C20" s="159">
        <v>254</v>
      </c>
      <c r="D20" s="159"/>
      <c r="E20" s="160"/>
    </row>
    <row r="21" ht="19.5" customHeight="1" spans="1:5">
      <c r="A21" s="159" t="s">
        <v>70</v>
      </c>
      <c r="B21" s="159"/>
      <c r="C21" s="159">
        <v>4544</v>
      </c>
      <c r="D21" s="159">
        <v>2335</v>
      </c>
      <c r="E21" s="160"/>
    </row>
    <row r="22" ht="19.5" customHeight="1" spans="1:5">
      <c r="A22" s="159" t="s">
        <v>71</v>
      </c>
      <c r="B22" s="159"/>
      <c r="C22" s="159">
        <v>0</v>
      </c>
      <c r="D22" s="159"/>
      <c r="E22" s="160"/>
    </row>
    <row r="23" ht="19.5" customHeight="1" spans="1:5">
      <c r="A23" s="159" t="s">
        <v>72</v>
      </c>
      <c r="B23" s="159"/>
      <c r="C23" s="159">
        <v>1861</v>
      </c>
      <c r="D23" s="159">
        <v>3</v>
      </c>
      <c r="E23" s="160"/>
    </row>
    <row r="24" ht="19.5" customHeight="1" spans="1:5">
      <c r="A24" s="159" t="s">
        <v>73</v>
      </c>
      <c r="B24" s="159"/>
      <c r="C24" s="159">
        <v>3000</v>
      </c>
      <c r="D24" s="159"/>
      <c r="E24" s="160"/>
    </row>
    <row r="25" ht="19.5" customHeight="1" spans="1:5">
      <c r="A25" s="159" t="s">
        <v>74</v>
      </c>
      <c r="B25" s="159"/>
      <c r="C25" s="159">
        <v>2935</v>
      </c>
      <c r="D25" s="159"/>
      <c r="E25" s="160"/>
    </row>
    <row r="26" ht="19.5" customHeight="1" spans="1:5">
      <c r="A26" s="159" t="s">
        <v>84</v>
      </c>
      <c r="B26" s="159"/>
      <c r="C26" s="159"/>
      <c r="D26" s="159"/>
      <c r="E26" s="160"/>
    </row>
    <row r="27" ht="19.5" customHeight="1" spans="1:5">
      <c r="A27" s="159" t="s">
        <v>75</v>
      </c>
      <c r="B27" s="159"/>
      <c r="C27" s="159">
        <v>1268</v>
      </c>
      <c r="D27" s="159"/>
      <c r="E27" s="160"/>
    </row>
    <row r="28" ht="19.5" customHeight="1" spans="1:5">
      <c r="A28" s="159" t="s">
        <v>76</v>
      </c>
      <c r="B28" s="159"/>
      <c r="C28" s="159"/>
      <c r="D28" s="159"/>
      <c r="E28" s="160"/>
    </row>
    <row r="29" ht="19.5" customHeight="1" spans="1:5">
      <c r="A29" s="159" t="s">
        <v>85</v>
      </c>
      <c r="B29" s="159">
        <f>C29+D29</f>
        <v>133056</v>
      </c>
      <c r="C29" s="159">
        <f>SUM(C5:C28)</f>
        <v>130002</v>
      </c>
      <c r="D29" s="159">
        <f>SUM(D5:D28)</f>
        <v>3054</v>
      </c>
      <c r="E29" s="159">
        <f>SUM(E5:E28)</f>
        <v>0</v>
      </c>
    </row>
    <row r="30" ht="24" customHeight="1"/>
  </sheetData>
  <mergeCells count="2">
    <mergeCell ref="A2:D2"/>
    <mergeCell ref="D3:E3"/>
  </mergeCells>
  <printOptions horizontalCentered="1"/>
  <pageMargins left="1.10208333333333" right="1.10208333333333" top="1.45625" bottom="1.37777777777778" header="0.511111111111111" footer="0.511111111111111"/>
  <pageSetup paperSize="9" orientation="portrait"/>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4"/>
  <sheetViews>
    <sheetView showZeros="0" workbookViewId="0">
      <pane ySplit="5" topLeftCell="A6" activePane="bottomLeft" state="frozen"/>
      <selection/>
      <selection pane="bottomLeft" activeCell="J253" sqref="J253"/>
    </sheetView>
  </sheetViews>
  <sheetFormatPr defaultColWidth="9" defaultRowHeight="14.4" outlineLevelCol="6"/>
  <cols>
    <col min="1" max="1" width="9" style="122"/>
    <col min="2" max="2" width="29.875" style="34" customWidth="1"/>
    <col min="3" max="3" width="12.75" style="36" customWidth="1"/>
    <col min="4" max="4" width="12.75" style="123" customWidth="1"/>
    <col min="5" max="5" width="12.75" style="36" customWidth="1"/>
    <col min="6" max="6" width="8.63333333333333" style="124" customWidth="1"/>
    <col min="7" max="7" width="10.5" style="124" customWidth="1"/>
    <col min="8" max="32" width="9" style="34"/>
    <col min="33" max="16384" width="8.775" style="34"/>
  </cols>
  <sheetData>
    <row r="1" s="120" customFormat="1" ht="18" customHeight="1" spans="1:7">
      <c r="A1" s="125" t="s">
        <v>86</v>
      </c>
      <c r="C1" s="126"/>
      <c r="D1" s="127"/>
      <c r="E1" s="126"/>
      <c r="F1" s="128" t="s">
        <v>87</v>
      </c>
      <c r="G1" s="128"/>
    </row>
    <row r="2" s="121" customFormat="1" ht="39" customHeight="1" spans="1:7">
      <c r="A2" s="129" t="s">
        <v>88</v>
      </c>
      <c r="B2" s="129"/>
      <c r="C2" s="130"/>
      <c r="D2" s="131"/>
      <c r="E2" s="130"/>
      <c r="F2" s="132"/>
      <c r="G2" s="132"/>
    </row>
    <row r="3" s="34" customFormat="1" spans="1:7">
      <c r="A3" s="122"/>
      <c r="C3" s="36"/>
      <c r="D3" s="123"/>
      <c r="E3" s="36"/>
      <c r="F3" s="124"/>
      <c r="G3" s="133" t="s">
        <v>2</v>
      </c>
    </row>
    <row r="4" s="34" customFormat="1" ht="23.1" customHeight="1" spans="1:7">
      <c r="A4" s="134" t="s">
        <v>3</v>
      </c>
      <c r="B4" s="135"/>
      <c r="C4" s="136" t="s">
        <v>89</v>
      </c>
      <c r="D4" s="137" t="s">
        <v>90</v>
      </c>
      <c r="E4" s="138" t="s">
        <v>91</v>
      </c>
      <c r="F4" s="139"/>
      <c r="G4" s="139"/>
    </row>
    <row r="5" s="34" customFormat="1" ht="45" customHeight="1" spans="1:7">
      <c r="A5" s="140" t="s">
        <v>92</v>
      </c>
      <c r="B5" s="141" t="s">
        <v>93</v>
      </c>
      <c r="C5" s="142"/>
      <c r="D5" s="143"/>
      <c r="E5" s="138" t="s">
        <v>94</v>
      </c>
      <c r="F5" s="144" t="s">
        <v>95</v>
      </c>
      <c r="G5" s="144" t="s">
        <v>96</v>
      </c>
    </row>
    <row r="6" s="34" customFormat="1" spans="1:7">
      <c r="A6" s="145" t="s">
        <v>97</v>
      </c>
      <c r="B6" s="146" t="s">
        <v>53</v>
      </c>
      <c r="C6" s="62">
        <v>25076</v>
      </c>
      <c r="D6" s="70">
        <v>44826</v>
      </c>
      <c r="E6" s="62">
        <v>36118</v>
      </c>
      <c r="F6" s="147">
        <v>1.44</v>
      </c>
      <c r="G6" s="147">
        <v>0.806</v>
      </c>
    </row>
    <row r="7" s="34" customFormat="1" spans="1:7">
      <c r="A7" s="145" t="s">
        <v>98</v>
      </c>
      <c r="B7" s="148" t="s">
        <v>99</v>
      </c>
      <c r="C7" s="62">
        <v>543</v>
      </c>
      <c r="D7" s="70">
        <v>1570</v>
      </c>
      <c r="E7" s="62">
        <v>681</v>
      </c>
      <c r="F7" s="147">
        <v>1.254</v>
      </c>
      <c r="G7" s="147">
        <v>0.434</v>
      </c>
    </row>
    <row r="8" s="34" customFormat="1" spans="1:7">
      <c r="A8" s="145" t="s">
        <v>100</v>
      </c>
      <c r="B8" s="148" t="s">
        <v>101</v>
      </c>
      <c r="C8" s="62">
        <v>418</v>
      </c>
      <c r="D8" s="70">
        <v>532</v>
      </c>
      <c r="E8" s="62">
        <v>685</v>
      </c>
      <c r="F8" s="147">
        <v>1.639</v>
      </c>
      <c r="G8" s="147">
        <v>1.288</v>
      </c>
    </row>
    <row r="9" s="34" customFormat="1" spans="1:7">
      <c r="A9" s="145" t="s">
        <v>102</v>
      </c>
      <c r="B9" s="148" t="s">
        <v>103</v>
      </c>
      <c r="C9" s="62">
        <v>15169</v>
      </c>
      <c r="D9" s="70">
        <v>33498</v>
      </c>
      <c r="E9" s="62">
        <v>22103</v>
      </c>
      <c r="F9" s="147">
        <v>1.457</v>
      </c>
      <c r="G9" s="147">
        <v>0.66</v>
      </c>
    </row>
    <row r="10" s="34" customFormat="1" spans="1:7">
      <c r="A10" s="145" t="s">
        <v>104</v>
      </c>
      <c r="B10" s="149" t="s">
        <v>105</v>
      </c>
      <c r="C10" s="62">
        <v>492</v>
      </c>
      <c r="D10" s="70">
        <v>470</v>
      </c>
      <c r="E10" s="62">
        <v>668</v>
      </c>
      <c r="F10" s="147">
        <v>1.358</v>
      </c>
      <c r="G10" s="147">
        <v>1.421</v>
      </c>
    </row>
    <row r="11" s="34" customFormat="1" spans="1:7">
      <c r="A11" s="145" t="s">
        <v>106</v>
      </c>
      <c r="B11" s="149" t="s">
        <v>107</v>
      </c>
      <c r="C11" s="62">
        <v>208</v>
      </c>
      <c r="D11" s="70">
        <v>313</v>
      </c>
      <c r="E11" s="62">
        <v>275</v>
      </c>
      <c r="F11" s="147">
        <v>1.322</v>
      </c>
      <c r="G11" s="147">
        <v>0.879</v>
      </c>
    </row>
    <row r="12" s="34" customFormat="1" spans="1:7">
      <c r="A12" s="145" t="s">
        <v>108</v>
      </c>
      <c r="B12" s="149" t="s">
        <v>109</v>
      </c>
      <c r="C12" s="62">
        <v>1226</v>
      </c>
      <c r="D12" s="70">
        <v>1182</v>
      </c>
      <c r="E12" s="62">
        <v>1677</v>
      </c>
      <c r="F12" s="147">
        <v>1.368</v>
      </c>
      <c r="G12" s="147">
        <v>1.419</v>
      </c>
    </row>
    <row r="13" s="34" customFormat="1" spans="1:7">
      <c r="A13" s="145" t="s">
        <v>110</v>
      </c>
      <c r="B13" s="146" t="s">
        <v>111</v>
      </c>
      <c r="C13" s="62">
        <v>0</v>
      </c>
      <c r="D13" s="70">
        <v>0</v>
      </c>
      <c r="E13" s="62">
        <v>0</v>
      </c>
      <c r="F13" s="147" t="s">
        <v>112</v>
      </c>
      <c r="G13" s="147" t="s">
        <v>112</v>
      </c>
    </row>
    <row r="14" s="34" customFormat="1" spans="1:7">
      <c r="A14" s="145" t="s">
        <v>113</v>
      </c>
      <c r="B14" s="146" t="s">
        <v>114</v>
      </c>
      <c r="C14" s="62">
        <v>195</v>
      </c>
      <c r="D14" s="70">
        <v>251</v>
      </c>
      <c r="E14" s="62">
        <v>264</v>
      </c>
      <c r="F14" s="147">
        <v>1.354</v>
      </c>
      <c r="G14" s="147">
        <v>1.052</v>
      </c>
    </row>
    <row r="15" s="34" customFormat="1" spans="1:7">
      <c r="A15" s="145" t="s">
        <v>115</v>
      </c>
      <c r="B15" s="146" t="s">
        <v>116</v>
      </c>
      <c r="C15" s="62">
        <v>0</v>
      </c>
      <c r="D15" s="70">
        <v>0</v>
      </c>
      <c r="E15" s="62">
        <v>0</v>
      </c>
      <c r="F15" s="147" t="s">
        <v>112</v>
      </c>
      <c r="G15" s="147" t="s">
        <v>112</v>
      </c>
    </row>
    <row r="16" s="34" customFormat="1" spans="1:7">
      <c r="A16" s="145" t="s">
        <v>117</v>
      </c>
      <c r="B16" s="146" t="s">
        <v>118</v>
      </c>
      <c r="C16" s="62">
        <v>1622</v>
      </c>
      <c r="D16" s="70">
        <v>1808</v>
      </c>
      <c r="E16" s="62">
        <v>2565</v>
      </c>
      <c r="F16" s="147">
        <v>1.581</v>
      </c>
      <c r="G16" s="147">
        <v>1.419</v>
      </c>
    </row>
    <row r="17" s="34" customFormat="1" spans="1:7">
      <c r="A17" s="145" t="s">
        <v>119</v>
      </c>
      <c r="B17" s="146" t="s">
        <v>120</v>
      </c>
      <c r="C17" s="62">
        <v>166</v>
      </c>
      <c r="D17" s="70">
        <v>212</v>
      </c>
      <c r="E17" s="62">
        <v>207</v>
      </c>
      <c r="F17" s="147">
        <v>1.247</v>
      </c>
      <c r="G17" s="147">
        <v>0.976</v>
      </c>
    </row>
    <row r="18" s="34" customFormat="1" spans="1:7">
      <c r="A18" s="145" t="s">
        <v>121</v>
      </c>
      <c r="B18" s="146" t="s">
        <v>122</v>
      </c>
      <c r="C18" s="62">
        <v>0</v>
      </c>
      <c r="D18" s="70">
        <v>0</v>
      </c>
      <c r="E18" s="62">
        <v>0</v>
      </c>
      <c r="F18" s="147" t="s">
        <v>112</v>
      </c>
      <c r="G18" s="147" t="s">
        <v>112</v>
      </c>
    </row>
    <row r="19" s="34" customFormat="1" spans="1:7">
      <c r="A19" s="145" t="s">
        <v>123</v>
      </c>
      <c r="B19" s="148" t="s">
        <v>124</v>
      </c>
      <c r="C19" s="62">
        <v>69</v>
      </c>
      <c r="D19" s="70">
        <v>86</v>
      </c>
      <c r="E19" s="62">
        <v>121</v>
      </c>
      <c r="F19" s="147">
        <v>1.754</v>
      </c>
      <c r="G19" s="147">
        <v>1.407</v>
      </c>
    </row>
    <row r="20" s="34" customFormat="1" spans="1:7">
      <c r="A20" s="145" t="s">
        <v>125</v>
      </c>
      <c r="B20" s="148" t="s">
        <v>126</v>
      </c>
      <c r="C20" s="62">
        <v>0</v>
      </c>
      <c r="D20" s="70">
        <v>0</v>
      </c>
      <c r="E20" s="62">
        <v>0</v>
      </c>
      <c r="F20" s="147" t="s">
        <v>112</v>
      </c>
      <c r="G20" s="147" t="s">
        <v>112</v>
      </c>
    </row>
    <row r="21" s="34" customFormat="1" spans="1:7">
      <c r="A21" s="145" t="s">
        <v>127</v>
      </c>
      <c r="B21" s="148" t="s">
        <v>128</v>
      </c>
      <c r="C21" s="62">
        <v>72</v>
      </c>
      <c r="D21" s="70">
        <v>91</v>
      </c>
      <c r="E21" s="62">
        <v>102</v>
      </c>
      <c r="F21" s="147">
        <v>1.417</v>
      </c>
      <c r="G21" s="147">
        <v>1.121</v>
      </c>
    </row>
    <row r="22" s="34" customFormat="1" spans="1:7">
      <c r="A22" s="145" t="s">
        <v>129</v>
      </c>
      <c r="B22" s="149" t="s">
        <v>130</v>
      </c>
      <c r="C22" s="62">
        <v>43</v>
      </c>
      <c r="D22" s="70">
        <v>61</v>
      </c>
      <c r="E22" s="62">
        <v>57</v>
      </c>
      <c r="F22" s="147">
        <v>1.326</v>
      </c>
      <c r="G22" s="147">
        <v>0.934</v>
      </c>
    </row>
    <row r="23" s="34" customFormat="1" spans="1:7">
      <c r="A23" s="145" t="s">
        <v>131</v>
      </c>
      <c r="B23" s="149" t="s">
        <v>132</v>
      </c>
      <c r="C23" s="62">
        <v>210</v>
      </c>
      <c r="D23" s="70">
        <v>245</v>
      </c>
      <c r="E23" s="62">
        <v>291</v>
      </c>
      <c r="F23" s="147">
        <v>1.386</v>
      </c>
      <c r="G23" s="147">
        <v>1.188</v>
      </c>
    </row>
    <row r="24" s="34" customFormat="1" spans="1:7">
      <c r="A24" s="145" t="s">
        <v>133</v>
      </c>
      <c r="B24" s="149" t="s">
        <v>134</v>
      </c>
      <c r="C24" s="62">
        <v>2192</v>
      </c>
      <c r="D24" s="70">
        <v>1722</v>
      </c>
      <c r="E24" s="62">
        <v>2326</v>
      </c>
      <c r="F24" s="147">
        <v>1.061</v>
      </c>
      <c r="G24" s="147">
        <v>1.351</v>
      </c>
    </row>
    <row r="25" s="34" customFormat="1" spans="1:7">
      <c r="A25" s="145" t="s">
        <v>135</v>
      </c>
      <c r="B25" s="149" t="s">
        <v>136</v>
      </c>
      <c r="C25" s="62">
        <v>1005</v>
      </c>
      <c r="D25" s="70">
        <v>681</v>
      </c>
      <c r="E25" s="62">
        <v>1986</v>
      </c>
      <c r="F25" s="147">
        <v>1.976</v>
      </c>
      <c r="G25" s="147">
        <v>2.916</v>
      </c>
    </row>
    <row r="26" s="34" customFormat="1" spans="1:7">
      <c r="A26" s="145" t="s">
        <v>137</v>
      </c>
      <c r="B26" s="149" t="s">
        <v>138</v>
      </c>
      <c r="C26" s="62">
        <v>336</v>
      </c>
      <c r="D26" s="70">
        <v>419</v>
      </c>
      <c r="E26" s="62">
        <v>383</v>
      </c>
      <c r="F26" s="147">
        <v>1.14</v>
      </c>
      <c r="G26" s="147">
        <v>0.914</v>
      </c>
    </row>
    <row r="27" s="34" customFormat="1" spans="1:7">
      <c r="A27" s="145" t="s">
        <v>139</v>
      </c>
      <c r="B27" s="149" t="s">
        <v>140</v>
      </c>
      <c r="C27" s="62">
        <v>186</v>
      </c>
      <c r="D27" s="70">
        <v>213</v>
      </c>
      <c r="E27" s="62">
        <v>228</v>
      </c>
      <c r="F27" s="147">
        <v>1.226</v>
      </c>
      <c r="G27" s="147">
        <v>1.07</v>
      </c>
    </row>
    <row r="28" s="34" customFormat="1" spans="1:7">
      <c r="A28" s="145" t="s">
        <v>141</v>
      </c>
      <c r="B28" s="148" t="s">
        <v>142</v>
      </c>
      <c r="C28" s="62">
        <v>0</v>
      </c>
      <c r="D28" s="70">
        <v>0</v>
      </c>
      <c r="E28" s="62">
        <v>0</v>
      </c>
      <c r="F28" s="147" t="s">
        <v>112</v>
      </c>
      <c r="G28" s="147" t="s">
        <v>112</v>
      </c>
    </row>
    <row r="29" s="34" customFormat="1" spans="1:7">
      <c r="A29" s="145" t="s">
        <v>143</v>
      </c>
      <c r="B29" s="148" t="s">
        <v>144</v>
      </c>
      <c r="C29" s="62">
        <v>136</v>
      </c>
      <c r="D29" s="70">
        <v>523</v>
      </c>
      <c r="E29" s="62">
        <v>286</v>
      </c>
      <c r="F29" s="147">
        <v>2.103</v>
      </c>
      <c r="G29" s="147">
        <v>0.547</v>
      </c>
    </row>
    <row r="30" s="34" customFormat="1" spans="1:7">
      <c r="A30" s="145" t="s">
        <v>145</v>
      </c>
      <c r="B30" s="148" t="s">
        <v>146</v>
      </c>
      <c r="C30" s="62">
        <v>0</v>
      </c>
      <c r="D30" s="70">
        <v>0</v>
      </c>
      <c r="E30" s="62">
        <v>0</v>
      </c>
      <c r="F30" s="147" t="s">
        <v>112</v>
      </c>
      <c r="G30" s="147" t="s">
        <v>112</v>
      </c>
    </row>
    <row r="31" s="34" customFormat="1" spans="1:7">
      <c r="A31" s="145" t="s">
        <v>147</v>
      </c>
      <c r="B31" s="149" t="s">
        <v>148</v>
      </c>
      <c r="C31" s="62">
        <v>560</v>
      </c>
      <c r="D31" s="70">
        <v>649</v>
      </c>
      <c r="E31" s="62">
        <v>839</v>
      </c>
      <c r="F31" s="147">
        <v>1.498</v>
      </c>
      <c r="G31" s="147">
        <v>1.293</v>
      </c>
    </row>
    <row r="32" s="34" customFormat="1" spans="1:7">
      <c r="A32" s="145" t="s">
        <v>149</v>
      </c>
      <c r="B32" s="149" t="s">
        <v>150</v>
      </c>
      <c r="C32" s="62">
        <v>0</v>
      </c>
      <c r="D32" s="70">
        <v>0</v>
      </c>
      <c r="E32" s="62">
        <v>0</v>
      </c>
      <c r="F32" s="147" t="s">
        <v>112</v>
      </c>
      <c r="G32" s="147" t="s">
        <v>112</v>
      </c>
    </row>
    <row r="33" s="34" customFormat="1" spans="1:7">
      <c r="A33" s="145" t="s">
        <v>151</v>
      </c>
      <c r="B33" s="149" t="s">
        <v>152</v>
      </c>
      <c r="C33" s="62">
        <v>228</v>
      </c>
      <c r="D33" s="70">
        <v>300</v>
      </c>
      <c r="E33" s="62">
        <v>297</v>
      </c>
      <c r="F33" s="147">
        <v>1.303</v>
      </c>
      <c r="G33" s="147">
        <v>0.99</v>
      </c>
    </row>
    <row r="34" s="34" customFormat="1" spans="1:7">
      <c r="A34" s="145" t="s">
        <v>153</v>
      </c>
      <c r="B34" s="150" t="s">
        <v>154</v>
      </c>
      <c r="C34" s="62">
        <v>0</v>
      </c>
      <c r="D34" s="70">
        <v>0</v>
      </c>
      <c r="E34" s="62">
        <v>77</v>
      </c>
      <c r="F34" s="147" t="s">
        <v>112</v>
      </c>
      <c r="G34" s="147" t="s">
        <v>112</v>
      </c>
    </row>
    <row r="35" s="34" customFormat="1" spans="1:7">
      <c r="A35" s="145" t="s">
        <v>155</v>
      </c>
      <c r="B35" s="148" t="s">
        <v>156</v>
      </c>
      <c r="C35" s="62">
        <v>0</v>
      </c>
      <c r="D35" s="70">
        <v>0</v>
      </c>
      <c r="E35" s="62">
        <v>0</v>
      </c>
      <c r="F35" s="147" t="s">
        <v>112</v>
      </c>
      <c r="G35" s="147" t="s">
        <v>112</v>
      </c>
    </row>
    <row r="36" s="34" customFormat="1" spans="1:7">
      <c r="A36" s="145" t="s">
        <v>157</v>
      </c>
      <c r="B36" s="149" t="s">
        <v>158</v>
      </c>
      <c r="C36" s="62">
        <v>0</v>
      </c>
      <c r="D36" s="70">
        <v>0</v>
      </c>
      <c r="E36" s="62">
        <v>0</v>
      </c>
      <c r="F36" s="147" t="s">
        <v>112</v>
      </c>
      <c r="G36" s="147" t="s">
        <v>112</v>
      </c>
    </row>
    <row r="37" s="34" customFormat="1" spans="1:7">
      <c r="A37" s="145" t="s">
        <v>159</v>
      </c>
      <c r="B37" s="149" t="s">
        <v>160</v>
      </c>
      <c r="C37" s="62">
        <v>0</v>
      </c>
      <c r="D37" s="70">
        <v>0</v>
      </c>
      <c r="E37" s="62">
        <v>0</v>
      </c>
      <c r="F37" s="147" t="s">
        <v>112</v>
      </c>
      <c r="G37" s="147" t="s">
        <v>112</v>
      </c>
    </row>
    <row r="38" s="34" customFormat="1" spans="1:7">
      <c r="A38" s="145" t="s">
        <v>161</v>
      </c>
      <c r="B38" s="149" t="s">
        <v>162</v>
      </c>
      <c r="C38" s="62">
        <v>0</v>
      </c>
      <c r="D38" s="70">
        <v>0</v>
      </c>
      <c r="E38" s="62">
        <v>0</v>
      </c>
      <c r="F38" s="147" t="s">
        <v>112</v>
      </c>
      <c r="G38" s="147" t="s">
        <v>112</v>
      </c>
    </row>
    <row r="39" s="34" customFormat="1" spans="1:7">
      <c r="A39" s="145" t="s">
        <v>163</v>
      </c>
      <c r="B39" s="148" t="s">
        <v>164</v>
      </c>
      <c r="C39" s="62">
        <v>0</v>
      </c>
      <c r="D39" s="70">
        <v>0</v>
      </c>
      <c r="E39" s="62">
        <v>0</v>
      </c>
      <c r="F39" s="147" t="s">
        <v>112</v>
      </c>
      <c r="G39" s="147" t="s">
        <v>112</v>
      </c>
    </row>
    <row r="40" s="34" customFormat="1" spans="1:7">
      <c r="A40" s="145" t="s">
        <v>165</v>
      </c>
      <c r="B40" s="148" t="s">
        <v>166</v>
      </c>
      <c r="C40" s="62">
        <v>0</v>
      </c>
      <c r="D40" s="70">
        <v>0</v>
      </c>
      <c r="E40" s="62">
        <v>0</v>
      </c>
      <c r="F40" s="147" t="s">
        <v>112</v>
      </c>
      <c r="G40" s="147" t="s">
        <v>112</v>
      </c>
    </row>
    <row r="41" s="34" customFormat="1" spans="1:7">
      <c r="A41" s="145" t="s">
        <v>167</v>
      </c>
      <c r="B41" s="148" t="s">
        <v>168</v>
      </c>
      <c r="C41" s="62">
        <v>0</v>
      </c>
      <c r="D41" s="70">
        <v>0</v>
      </c>
      <c r="E41" s="62">
        <v>0</v>
      </c>
      <c r="F41" s="147" t="s">
        <v>112</v>
      </c>
      <c r="G41" s="147" t="s">
        <v>112</v>
      </c>
    </row>
    <row r="42" s="34" customFormat="1" spans="1:7">
      <c r="A42" s="145" t="s">
        <v>169</v>
      </c>
      <c r="B42" s="149" t="s">
        <v>170</v>
      </c>
      <c r="C42" s="62">
        <v>0</v>
      </c>
      <c r="D42" s="70">
        <v>0</v>
      </c>
      <c r="E42" s="62">
        <v>0</v>
      </c>
      <c r="F42" s="147" t="s">
        <v>112</v>
      </c>
      <c r="G42" s="147" t="s">
        <v>112</v>
      </c>
    </row>
    <row r="43" s="34" customFormat="1" spans="1:7">
      <c r="A43" s="145" t="s">
        <v>171</v>
      </c>
      <c r="B43" s="149" t="s">
        <v>172</v>
      </c>
      <c r="C43" s="62">
        <v>0</v>
      </c>
      <c r="D43" s="70">
        <v>0</v>
      </c>
      <c r="E43" s="62">
        <v>0</v>
      </c>
      <c r="F43" s="147" t="s">
        <v>112</v>
      </c>
      <c r="G43" s="147" t="s">
        <v>112</v>
      </c>
    </row>
    <row r="44" s="34" customFormat="1" spans="1:7">
      <c r="A44" s="145" t="s">
        <v>173</v>
      </c>
      <c r="B44" s="149" t="s">
        <v>174</v>
      </c>
      <c r="C44" s="62">
        <v>0</v>
      </c>
      <c r="D44" s="70">
        <v>0</v>
      </c>
      <c r="E44" s="62">
        <v>0</v>
      </c>
      <c r="F44" s="147" t="s">
        <v>112</v>
      </c>
      <c r="G44" s="147" t="s">
        <v>112</v>
      </c>
    </row>
    <row r="45" s="34" customFormat="1" ht="25.8" spans="1:7">
      <c r="A45" s="145" t="s">
        <v>175</v>
      </c>
      <c r="B45" s="148" t="s">
        <v>54</v>
      </c>
      <c r="C45" s="62">
        <v>0</v>
      </c>
      <c r="D45" s="151">
        <v>93</v>
      </c>
      <c r="E45" s="62">
        <v>5</v>
      </c>
      <c r="F45" s="147" t="s">
        <v>112</v>
      </c>
      <c r="G45" s="147">
        <v>0.054</v>
      </c>
    </row>
    <row r="46" s="34" customFormat="1" spans="1:7">
      <c r="A46" s="145" t="s">
        <v>176</v>
      </c>
      <c r="B46" s="148" t="s">
        <v>177</v>
      </c>
      <c r="C46" s="62">
        <v>0</v>
      </c>
      <c r="D46" s="70">
        <v>0</v>
      </c>
      <c r="E46" s="62">
        <v>0</v>
      </c>
      <c r="F46" s="147" t="s">
        <v>112</v>
      </c>
      <c r="G46" s="147" t="s">
        <v>112</v>
      </c>
    </row>
    <row r="47" s="34" customFormat="1" spans="1:7">
      <c r="A47" s="145" t="s">
        <v>178</v>
      </c>
      <c r="B47" s="148" t="s">
        <v>179</v>
      </c>
      <c r="C47" s="62">
        <v>0</v>
      </c>
      <c r="D47" s="70">
        <v>0</v>
      </c>
      <c r="E47" s="62">
        <v>0</v>
      </c>
      <c r="F47" s="147" t="s">
        <v>112</v>
      </c>
      <c r="G47" s="147" t="s">
        <v>112</v>
      </c>
    </row>
    <row r="48" s="34" customFormat="1" spans="1:7">
      <c r="A48" s="145" t="s">
        <v>180</v>
      </c>
      <c r="B48" s="148" t="s">
        <v>181</v>
      </c>
      <c r="C48" s="62">
        <v>0</v>
      </c>
      <c r="D48" s="70">
        <v>0</v>
      </c>
      <c r="E48" s="62">
        <v>0</v>
      </c>
      <c r="F48" s="147" t="s">
        <v>112</v>
      </c>
      <c r="G48" s="147" t="s">
        <v>112</v>
      </c>
    </row>
    <row r="49" s="34" customFormat="1" spans="1:7">
      <c r="A49" s="145" t="s">
        <v>182</v>
      </c>
      <c r="B49" s="149" t="s">
        <v>183</v>
      </c>
      <c r="C49" s="62">
        <v>0</v>
      </c>
      <c r="D49" s="70">
        <v>93</v>
      </c>
      <c r="E49" s="62">
        <v>5</v>
      </c>
      <c r="F49" s="147" t="s">
        <v>112</v>
      </c>
      <c r="G49" s="147">
        <v>0.054</v>
      </c>
    </row>
    <row r="50" s="34" customFormat="1" spans="1:7">
      <c r="A50" s="145" t="s">
        <v>184</v>
      </c>
      <c r="B50" s="149" t="s">
        <v>185</v>
      </c>
      <c r="C50" s="62">
        <v>0</v>
      </c>
      <c r="D50" s="70">
        <v>0</v>
      </c>
      <c r="E50" s="62">
        <v>0</v>
      </c>
      <c r="F50" s="147" t="s">
        <v>112</v>
      </c>
      <c r="G50" s="147" t="s">
        <v>112</v>
      </c>
    </row>
    <row r="51" s="34" customFormat="1" spans="1:7">
      <c r="A51" s="145" t="s">
        <v>186</v>
      </c>
      <c r="B51" s="149" t="s">
        <v>55</v>
      </c>
      <c r="C51" s="62">
        <v>648</v>
      </c>
      <c r="D51" s="70">
        <v>1361</v>
      </c>
      <c r="E51" s="62">
        <v>718</v>
      </c>
      <c r="F51" s="147">
        <v>1.108</v>
      </c>
      <c r="G51" s="147">
        <v>0.528</v>
      </c>
    </row>
    <row r="52" s="34" customFormat="1" spans="1:7">
      <c r="A52" s="145" t="s">
        <v>187</v>
      </c>
      <c r="B52" s="146" t="s">
        <v>188</v>
      </c>
      <c r="C52" s="62">
        <v>0</v>
      </c>
      <c r="D52" s="70">
        <v>0</v>
      </c>
      <c r="E52" s="62">
        <v>0</v>
      </c>
      <c r="F52" s="147" t="s">
        <v>112</v>
      </c>
      <c r="G52" s="147" t="s">
        <v>112</v>
      </c>
    </row>
    <row r="53" s="34" customFormat="1" spans="1:7">
      <c r="A53" s="145" t="s">
        <v>189</v>
      </c>
      <c r="B53" s="148" t="s">
        <v>190</v>
      </c>
      <c r="C53" s="62">
        <v>75</v>
      </c>
      <c r="D53" s="70">
        <v>738</v>
      </c>
      <c r="E53" s="62">
        <v>25</v>
      </c>
      <c r="F53" s="147">
        <v>0.333</v>
      </c>
      <c r="G53" s="147">
        <v>0.034</v>
      </c>
    </row>
    <row r="54" s="34" customFormat="1" spans="1:7">
      <c r="A54" s="145" t="s">
        <v>191</v>
      </c>
      <c r="B54" s="148" t="s">
        <v>192</v>
      </c>
      <c r="C54" s="62">
        <v>0</v>
      </c>
      <c r="D54" s="70">
        <v>0</v>
      </c>
      <c r="E54" s="62">
        <v>0</v>
      </c>
      <c r="F54" s="147" t="s">
        <v>112</v>
      </c>
      <c r="G54" s="147" t="s">
        <v>112</v>
      </c>
    </row>
    <row r="55" s="34" customFormat="1" spans="1:7">
      <c r="A55" s="145" t="s">
        <v>193</v>
      </c>
      <c r="B55" s="148" t="s">
        <v>194</v>
      </c>
      <c r="C55" s="62">
        <v>0</v>
      </c>
      <c r="D55" s="70">
        <v>0</v>
      </c>
      <c r="E55" s="62">
        <v>0</v>
      </c>
      <c r="F55" s="147" t="s">
        <v>112</v>
      </c>
      <c r="G55" s="147" t="s">
        <v>112</v>
      </c>
    </row>
    <row r="56" s="34" customFormat="1" spans="1:7">
      <c r="A56" s="145" t="s">
        <v>195</v>
      </c>
      <c r="B56" s="149" t="s">
        <v>196</v>
      </c>
      <c r="C56" s="62">
        <v>0</v>
      </c>
      <c r="D56" s="70">
        <v>0</v>
      </c>
      <c r="E56" s="62">
        <v>0</v>
      </c>
      <c r="F56" s="147" t="s">
        <v>112</v>
      </c>
      <c r="G56" s="147" t="s">
        <v>112</v>
      </c>
    </row>
    <row r="57" s="34" customFormat="1" spans="1:7">
      <c r="A57" s="145" t="s">
        <v>197</v>
      </c>
      <c r="B57" s="149" t="s">
        <v>198</v>
      </c>
      <c r="C57" s="62">
        <v>573</v>
      </c>
      <c r="D57" s="70">
        <v>609</v>
      </c>
      <c r="E57" s="62">
        <v>693</v>
      </c>
      <c r="F57" s="147">
        <v>1.209</v>
      </c>
      <c r="G57" s="147">
        <v>1.138</v>
      </c>
    </row>
    <row r="58" s="34" customFormat="1" spans="1:7">
      <c r="A58" s="145" t="s">
        <v>199</v>
      </c>
      <c r="B58" s="149" t="s">
        <v>200</v>
      </c>
      <c r="C58" s="62">
        <v>0</v>
      </c>
      <c r="D58" s="70">
        <v>0</v>
      </c>
      <c r="E58" s="62">
        <v>0</v>
      </c>
      <c r="F58" s="147" t="s">
        <v>112</v>
      </c>
      <c r="G58" s="147" t="s">
        <v>112</v>
      </c>
    </row>
    <row r="59" s="34" customFormat="1" spans="1:7">
      <c r="A59" s="145" t="s">
        <v>201</v>
      </c>
      <c r="B59" s="148" t="s">
        <v>202</v>
      </c>
      <c r="C59" s="62">
        <v>0</v>
      </c>
      <c r="D59" s="70">
        <v>0</v>
      </c>
      <c r="E59" s="62">
        <v>0</v>
      </c>
      <c r="F59" s="147" t="s">
        <v>112</v>
      </c>
      <c r="G59" s="147" t="s">
        <v>112</v>
      </c>
    </row>
    <row r="60" s="34" customFormat="1" spans="1:7">
      <c r="A60" s="145" t="s">
        <v>203</v>
      </c>
      <c r="B60" s="149" t="s">
        <v>204</v>
      </c>
      <c r="C60" s="62">
        <v>0</v>
      </c>
      <c r="D60" s="70">
        <v>0</v>
      </c>
      <c r="E60" s="62">
        <v>0</v>
      </c>
      <c r="F60" s="147" t="s">
        <v>112</v>
      </c>
      <c r="G60" s="147" t="s">
        <v>112</v>
      </c>
    </row>
    <row r="61" s="34" customFormat="1" spans="1:7">
      <c r="A61" s="145" t="s">
        <v>205</v>
      </c>
      <c r="B61" s="150" t="s">
        <v>206</v>
      </c>
      <c r="C61" s="62">
        <v>0</v>
      </c>
      <c r="D61" s="70">
        <v>0</v>
      </c>
      <c r="E61" s="62">
        <v>0</v>
      </c>
      <c r="F61" s="147" t="s">
        <v>112</v>
      </c>
      <c r="G61" s="147" t="s">
        <v>112</v>
      </c>
    </row>
    <row r="62" s="34" customFormat="1" spans="1:7">
      <c r="A62" s="145" t="s">
        <v>207</v>
      </c>
      <c r="B62" s="149" t="s">
        <v>208</v>
      </c>
      <c r="C62" s="62">
        <v>0</v>
      </c>
      <c r="D62" s="70">
        <v>14</v>
      </c>
      <c r="E62" s="62">
        <v>0</v>
      </c>
      <c r="F62" s="147" t="s">
        <v>112</v>
      </c>
      <c r="G62" s="147">
        <v>0</v>
      </c>
    </row>
    <row r="63" s="34" customFormat="1" spans="1:7">
      <c r="A63" s="145" t="s">
        <v>209</v>
      </c>
      <c r="B63" s="146" t="s">
        <v>56</v>
      </c>
      <c r="C63" s="62">
        <v>25001</v>
      </c>
      <c r="D63" s="70">
        <v>31807</v>
      </c>
      <c r="E63" s="62">
        <v>29119</v>
      </c>
      <c r="F63" s="147">
        <v>1.165</v>
      </c>
      <c r="G63" s="147">
        <v>0.916</v>
      </c>
    </row>
    <row r="64" s="34" customFormat="1" spans="1:7">
      <c r="A64" s="145" t="s">
        <v>210</v>
      </c>
      <c r="B64" s="146" t="s">
        <v>211</v>
      </c>
      <c r="C64" s="62">
        <v>888</v>
      </c>
      <c r="D64" s="70">
        <v>957</v>
      </c>
      <c r="E64" s="62">
        <v>861</v>
      </c>
      <c r="F64" s="147">
        <v>0.97</v>
      </c>
      <c r="G64" s="147">
        <v>0.9</v>
      </c>
    </row>
    <row r="65" s="34" customFormat="1" spans="1:7">
      <c r="A65" s="145" t="s">
        <v>212</v>
      </c>
      <c r="B65" s="146" t="s">
        <v>213</v>
      </c>
      <c r="C65" s="62">
        <v>21602</v>
      </c>
      <c r="D65" s="70">
        <v>29454</v>
      </c>
      <c r="E65" s="62">
        <v>24888</v>
      </c>
      <c r="F65" s="147">
        <v>1.152</v>
      </c>
      <c r="G65" s="147">
        <v>0.845</v>
      </c>
    </row>
    <row r="66" s="34" customFormat="1" spans="1:7">
      <c r="A66" s="145" t="s">
        <v>214</v>
      </c>
      <c r="B66" s="146" t="s">
        <v>215</v>
      </c>
      <c r="C66" s="62">
        <v>0</v>
      </c>
      <c r="D66" s="70">
        <v>0</v>
      </c>
      <c r="E66" s="62">
        <v>0</v>
      </c>
      <c r="F66" s="147" t="s">
        <v>112</v>
      </c>
      <c r="G66" s="147" t="s">
        <v>112</v>
      </c>
    </row>
    <row r="67" s="34" customFormat="1" spans="1:7">
      <c r="A67" s="145" t="s">
        <v>216</v>
      </c>
      <c r="B67" s="146" t="s">
        <v>217</v>
      </c>
      <c r="C67" s="62">
        <v>0</v>
      </c>
      <c r="D67" s="70">
        <v>0</v>
      </c>
      <c r="E67" s="62">
        <v>0</v>
      </c>
      <c r="F67" s="147" t="s">
        <v>112</v>
      </c>
      <c r="G67" s="147" t="s">
        <v>112</v>
      </c>
    </row>
    <row r="68" s="34" customFormat="1" spans="1:7">
      <c r="A68" s="145" t="s">
        <v>218</v>
      </c>
      <c r="B68" s="148" t="s">
        <v>219</v>
      </c>
      <c r="C68" s="62">
        <v>0</v>
      </c>
      <c r="D68" s="70">
        <v>0</v>
      </c>
      <c r="E68" s="62">
        <v>0</v>
      </c>
      <c r="F68" s="147" t="s">
        <v>112</v>
      </c>
      <c r="G68" s="147" t="s">
        <v>112</v>
      </c>
    </row>
    <row r="69" s="34" customFormat="1" spans="1:7">
      <c r="A69" s="145" t="s">
        <v>220</v>
      </c>
      <c r="B69" s="149" t="s">
        <v>221</v>
      </c>
      <c r="C69" s="62">
        <v>0</v>
      </c>
      <c r="D69" s="70">
        <v>0</v>
      </c>
      <c r="E69" s="62">
        <v>0</v>
      </c>
      <c r="F69" s="147" t="s">
        <v>112</v>
      </c>
      <c r="G69" s="147" t="s">
        <v>112</v>
      </c>
    </row>
    <row r="70" s="34" customFormat="1" spans="1:7">
      <c r="A70" s="145" t="s">
        <v>222</v>
      </c>
      <c r="B70" s="149" t="s">
        <v>223</v>
      </c>
      <c r="C70" s="62">
        <v>0</v>
      </c>
      <c r="D70" s="70">
        <v>21</v>
      </c>
      <c r="E70" s="62">
        <v>0</v>
      </c>
      <c r="F70" s="147" t="s">
        <v>112</v>
      </c>
      <c r="G70" s="147">
        <v>0</v>
      </c>
    </row>
    <row r="71" s="34" customFormat="1" spans="1:7">
      <c r="A71" s="145" t="s">
        <v>224</v>
      </c>
      <c r="B71" s="149" t="s">
        <v>225</v>
      </c>
      <c r="C71" s="62">
        <v>249</v>
      </c>
      <c r="D71" s="70">
        <v>325</v>
      </c>
      <c r="E71" s="62">
        <v>309</v>
      </c>
      <c r="F71" s="147">
        <v>1.241</v>
      </c>
      <c r="G71" s="147">
        <v>0.951</v>
      </c>
    </row>
    <row r="72" s="34" customFormat="1" spans="1:7">
      <c r="A72" s="145" t="s">
        <v>226</v>
      </c>
      <c r="B72" s="148" t="s">
        <v>227</v>
      </c>
      <c r="C72" s="62">
        <v>2262</v>
      </c>
      <c r="D72" s="70">
        <v>850</v>
      </c>
      <c r="E72" s="62">
        <v>3061</v>
      </c>
      <c r="F72" s="147">
        <v>1.353</v>
      </c>
      <c r="G72" s="147">
        <v>3.601</v>
      </c>
    </row>
    <row r="73" s="34" customFormat="1" spans="1:7">
      <c r="A73" s="145" t="s">
        <v>228</v>
      </c>
      <c r="B73" s="148" t="s">
        <v>229</v>
      </c>
      <c r="C73" s="62">
        <v>0</v>
      </c>
      <c r="D73" s="70">
        <v>200</v>
      </c>
      <c r="E73" s="62">
        <v>0</v>
      </c>
      <c r="F73" s="147" t="s">
        <v>112</v>
      </c>
      <c r="G73" s="147">
        <v>0</v>
      </c>
    </row>
    <row r="74" s="34" customFormat="1" spans="1:7">
      <c r="A74" s="145" t="s">
        <v>230</v>
      </c>
      <c r="B74" s="148" t="s">
        <v>57</v>
      </c>
      <c r="C74" s="62">
        <v>1456</v>
      </c>
      <c r="D74" s="70">
        <v>3596</v>
      </c>
      <c r="E74" s="62">
        <v>968</v>
      </c>
      <c r="F74" s="147">
        <v>0.665</v>
      </c>
      <c r="G74" s="147">
        <v>0.269</v>
      </c>
    </row>
    <row r="75" s="34" customFormat="1" spans="1:7">
      <c r="A75" s="145" t="s">
        <v>231</v>
      </c>
      <c r="B75" s="149" t="s">
        <v>232</v>
      </c>
      <c r="C75" s="62">
        <v>690</v>
      </c>
      <c r="D75" s="70">
        <v>460</v>
      </c>
      <c r="E75" s="62">
        <v>771</v>
      </c>
      <c r="F75" s="147">
        <v>1.117</v>
      </c>
      <c r="G75" s="147">
        <v>1.676</v>
      </c>
    </row>
    <row r="76" s="34" customFormat="1" spans="1:7">
      <c r="A76" s="145" t="s">
        <v>233</v>
      </c>
      <c r="B76" s="148" t="s">
        <v>234</v>
      </c>
      <c r="C76" s="62">
        <v>0</v>
      </c>
      <c r="D76" s="70">
        <v>0</v>
      </c>
      <c r="E76" s="62">
        <v>0</v>
      </c>
      <c r="F76" s="147" t="s">
        <v>112</v>
      </c>
      <c r="G76" s="147" t="s">
        <v>112</v>
      </c>
    </row>
    <row r="77" s="34" customFormat="1" spans="1:7">
      <c r="A77" s="145" t="s">
        <v>235</v>
      </c>
      <c r="B77" s="149" t="s">
        <v>236</v>
      </c>
      <c r="C77" s="62">
        <v>566</v>
      </c>
      <c r="D77" s="70">
        <v>24</v>
      </c>
      <c r="E77" s="62">
        <v>0</v>
      </c>
      <c r="F77" s="147">
        <v>0</v>
      </c>
      <c r="G77" s="147">
        <v>0</v>
      </c>
    </row>
    <row r="78" s="34" customFormat="1" spans="1:7">
      <c r="A78" s="145" t="s">
        <v>237</v>
      </c>
      <c r="B78" s="149" t="s">
        <v>238</v>
      </c>
      <c r="C78" s="62">
        <v>28</v>
      </c>
      <c r="D78" s="70">
        <v>24</v>
      </c>
      <c r="E78" s="62">
        <v>11</v>
      </c>
      <c r="F78" s="147">
        <v>0.393</v>
      </c>
      <c r="G78" s="147">
        <v>0.458</v>
      </c>
    </row>
    <row r="79" s="34" customFormat="1" spans="1:7">
      <c r="A79" s="145" t="s">
        <v>239</v>
      </c>
      <c r="B79" s="149" t="s">
        <v>240</v>
      </c>
      <c r="C79" s="62">
        <v>39</v>
      </c>
      <c r="D79" s="70">
        <v>78</v>
      </c>
      <c r="E79" s="62">
        <v>0</v>
      </c>
      <c r="F79" s="147">
        <v>0</v>
      </c>
      <c r="G79" s="147">
        <v>0</v>
      </c>
    </row>
    <row r="80" s="34" customFormat="1" spans="1:7">
      <c r="A80" s="145" t="s">
        <v>241</v>
      </c>
      <c r="B80" s="149" t="s">
        <v>242</v>
      </c>
      <c r="C80" s="62">
        <v>0</v>
      </c>
      <c r="D80" s="70">
        <v>0</v>
      </c>
      <c r="E80" s="62">
        <v>0</v>
      </c>
      <c r="F80" s="147" t="s">
        <v>112</v>
      </c>
      <c r="G80" s="147" t="s">
        <v>112</v>
      </c>
    </row>
    <row r="81" s="34" customFormat="1" spans="1:7">
      <c r="A81" s="145" t="s">
        <v>243</v>
      </c>
      <c r="B81" s="148" t="s">
        <v>244</v>
      </c>
      <c r="C81" s="62">
        <v>83</v>
      </c>
      <c r="D81" s="70">
        <v>102</v>
      </c>
      <c r="E81" s="62">
        <v>106</v>
      </c>
      <c r="F81" s="147">
        <v>1.277</v>
      </c>
      <c r="G81" s="147">
        <v>1.039</v>
      </c>
    </row>
    <row r="82" s="34" customFormat="1" spans="1:7">
      <c r="A82" s="145" t="s">
        <v>245</v>
      </c>
      <c r="B82" s="148" t="s">
        <v>246</v>
      </c>
      <c r="C82" s="62">
        <v>0</v>
      </c>
      <c r="D82" s="70">
        <v>0</v>
      </c>
      <c r="E82" s="62">
        <v>0</v>
      </c>
      <c r="F82" s="147" t="s">
        <v>112</v>
      </c>
      <c r="G82" s="147" t="s">
        <v>112</v>
      </c>
    </row>
    <row r="83" s="34" customFormat="1" spans="1:7">
      <c r="A83" s="145" t="s">
        <v>247</v>
      </c>
      <c r="B83" s="148" t="s">
        <v>248</v>
      </c>
      <c r="C83" s="62">
        <v>50</v>
      </c>
      <c r="D83" s="70">
        <v>10</v>
      </c>
      <c r="E83" s="62">
        <v>80</v>
      </c>
      <c r="F83" s="147">
        <v>1.6</v>
      </c>
      <c r="G83" s="147">
        <v>8</v>
      </c>
    </row>
    <row r="84" s="34" customFormat="1" spans="1:7">
      <c r="A84" s="145" t="s">
        <v>249</v>
      </c>
      <c r="B84" s="152" t="s">
        <v>250</v>
      </c>
      <c r="C84" s="62">
        <v>0</v>
      </c>
      <c r="D84" s="70">
        <v>2898</v>
      </c>
      <c r="E84" s="62">
        <v>0</v>
      </c>
      <c r="F84" s="147" t="s">
        <v>112</v>
      </c>
      <c r="G84" s="147">
        <v>0</v>
      </c>
    </row>
    <row r="85" s="34" customFormat="1" spans="1:7">
      <c r="A85" s="145" t="s">
        <v>251</v>
      </c>
      <c r="B85" s="149" t="s">
        <v>58</v>
      </c>
      <c r="C85" s="62">
        <v>526</v>
      </c>
      <c r="D85" s="70">
        <v>410</v>
      </c>
      <c r="E85" s="62">
        <v>422</v>
      </c>
      <c r="F85" s="147">
        <v>0.802</v>
      </c>
      <c r="G85" s="147">
        <v>1.029</v>
      </c>
    </row>
    <row r="86" s="34" customFormat="1" spans="1:7">
      <c r="A86" s="145" t="s">
        <v>252</v>
      </c>
      <c r="B86" s="149" t="s">
        <v>253</v>
      </c>
      <c r="C86" s="62">
        <v>315</v>
      </c>
      <c r="D86" s="70">
        <v>392</v>
      </c>
      <c r="E86" s="62">
        <v>422</v>
      </c>
      <c r="F86" s="147">
        <v>1.34</v>
      </c>
      <c r="G86" s="147">
        <v>1.077</v>
      </c>
    </row>
    <row r="87" s="34" customFormat="1" spans="1:7">
      <c r="A87" s="145" t="s">
        <v>254</v>
      </c>
      <c r="B87" s="149" t="s">
        <v>255</v>
      </c>
      <c r="C87" s="62">
        <v>180</v>
      </c>
      <c r="D87" s="70">
        <v>0</v>
      </c>
      <c r="E87" s="62">
        <v>0</v>
      </c>
      <c r="F87" s="147">
        <v>0</v>
      </c>
      <c r="G87" s="147" t="s">
        <v>112</v>
      </c>
    </row>
    <row r="88" s="34" customFormat="1" spans="1:7">
      <c r="A88" s="145" t="s">
        <v>256</v>
      </c>
      <c r="B88" s="146" t="s">
        <v>257</v>
      </c>
      <c r="C88" s="62">
        <v>0</v>
      </c>
      <c r="D88" s="70">
        <v>0</v>
      </c>
      <c r="E88" s="62">
        <v>0</v>
      </c>
      <c r="F88" s="147" t="s">
        <v>112</v>
      </c>
      <c r="G88" s="147" t="s">
        <v>112</v>
      </c>
    </row>
    <row r="89" s="34" customFormat="1" spans="1:7">
      <c r="A89" s="145" t="s">
        <v>258</v>
      </c>
      <c r="B89" s="148" t="s">
        <v>259</v>
      </c>
      <c r="C89" s="62">
        <v>0</v>
      </c>
      <c r="D89" s="70">
        <v>0</v>
      </c>
      <c r="E89" s="62">
        <v>0</v>
      </c>
      <c r="F89" s="147" t="s">
        <v>112</v>
      </c>
      <c r="G89" s="147" t="s">
        <v>112</v>
      </c>
    </row>
    <row r="90" s="34" customFormat="1" spans="1:7">
      <c r="A90" s="145" t="s">
        <v>260</v>
      </c>
      <c r="B90" s="148" t="s">
        <v>261</v>
      </c>
      <c r="C90" s="62">
        <v>0</v>
      </c>
      <c r="D90" s="70">
        <v>0</v>
      </c>
      <c r="E90" s="62">
        <v>0</v>
      </c>
      <c r="F90" s="147" t="s">
        <v>112</v>
      </c>
      <c r="G90" s="147" t="s">
        <v>112</v>
      </c>
    </row>
    <row r="91" s="34" customFormat="1" spans="1:7">
      <c r="A91" s="145" t="s">
        <v>262</v>
      </c>
      <c r="B91" s="149" t="s">
        <v>263</v>
      </c>
      <c r="C91" s="62">
        <v>31</v>
      </c>
      <c r="D91" s="70">
        <v>18</v>
      </c>
      <c r="E91" s="62">
        <v>0</v>
      </c>
      <c r="F91" s="147">
        <v>0</v>
      </c>
      <c r="G91" s="147">
        <v>0</v>
      </c>
    </row>
    <row r="92" s="34" customFormat="1" spans="1:7">
      <c r="A92" s="145" t="s">
        <v>264</v>
      </c>
      <c r="B92" s="149" t="s">
        <v>59</v>
      </c>
      <c r="C92" s="62">
        <v>26520</v>
      </c>
      <c r="D92" s="70">
        <v>22727</v>
      </c>
      <c r="E92" s="62">
        <v>25885</v>
      </c>
      <c r="F92" s="147">
        <v>0.976</v>
      </c>
      <c r="G92" s="147">
        <v>1.139</v>
      </c>
    </row>
    <row r="93" s="34" customFormat="1" spans="1:7">
      <c r="A93" s="145" t="s">
        <v>265</v>
      </c>
      <c r="B93" s="148" t="s">
        <v>266</v>
      </c>
      <c r="C93" s="62">
        <v>4286</v>
      </c>
      <c r="D93" s="70">
        <v>4175</v>
      </c>
      <c r="E93" s="62">
        <v>5311</v>
      </c>
      <c r="F93" s="147">
        <v>1.239</v>
      </c>
      <c r="G93" s="147">
        <v>1.272</v>
      </c>
    </row>
    <row r="94" s="34" customFormat="1" spans="1:7">
      <c r="A94" s="145" t="s">
        <v>267</v>
      </c>
      <c r="B94" s="148" t="s">
        <v>268</v>
      </c>
      <c r="C94" s="62">
        <v>1607</v>
      </c>
      <c r="D94" s="70">
        <v>861</v>
      </c>
      <c r="E94" s="62">
        <v>1169</v>
      </c>
      <c r="F94" s="147">
        <v>0.727</v>
      </c>
      <c r="G94" s="147">
        <v>1.358</v>
      </c>
    </row>
    <row r="95" s="34" customFormat="1" spans="1:7">
      <c r="A95" s="145" t="s">
        <v>269</v>
      </c>
      <c r="B95" s="148" t="s">
        <v>270</v>
      </c>
      <c r="C95" s="62">
        <v>15949</v>
      </c>
      <c r="D95" s="70">
        <v>10172</v>
      </c>
      <c r="E95" s="62">
        <v>14185</v>
      </c>
      <c r="F95" s="147">
        <v>0.889</v>
      </c>
      <c r="G95" s="147">
        <v>1.395</v>
      </c>
    </row>
    <row r="96" s="34" customFormat="1" spans="1:7">
      <c r="A96" s="145" t="s">
        <v>271</v>
      </c>
      <c r="B96" s="148" t="s">
        <v>272</v>
      </c>
      <c r="C96" s="62">
        <v>0</v>
      </c>
      <c r="D96" s="70">
        <v>0</v>
      </c>
      <c r="E96" s="62">
        <v>0</v>
      </c>
      <c r="F96" s="147" t="s">
        <v>112</v>
      </c>
      <c r="G96" s="147" t="s">
        <v>112</v>
      </c>
    </row>
    <row r="97" s="34" customFormat="1" spans="1:7">
      <c r="A97" s="145" t="s">
        <v>273</v>
      </c>
      <c r="B97" s="148" t="s">
        <v>274</v>
      </c>
      <c r="C97" s="62">
        <v>472</v>
      </c>
      <c r="D97" s="70">
        <v>1084</v>
      </c>
      <c r="E97" s="62">
        <v>10</v>
      </c>
      <c r="F97" s="147">
        <v>0.021</v>
      </c>
      <c r="G97" s="147">
        <v>0.009</v>
      </c>
    </row>
    <row r="98" s="34" customFormat="1" spans="1:7">
      <c r="A98" s="145" t="s">
        <v>275</v>
      </c>
      <c r="B98" s="148" t="s">
        <v>276</v>
      </c>
      <c r="C98" s="62">
        <v>1757</v>
      </c>
      <c r="D98" s="70">
        <v>3007</v>
      </c>
      <c r="E98" s="62">
        <v>3254</v>
      </c>
      <c r="F98" s="147">
        <v>1.852</v>
      </c>
      <c r="G98" s="147">
        <v>1.082</v>
      </c>
    </row>
    <row r="99" s="34" customFormat="1" spans="1:7">
      <c r="A99" s="145" t="s">
        <v>277</v>
      </c>
      <c r="B99" s="148" t="s">
        <v>278</v>
      </c>
      <c r="C99" s="62">
        <v>85</v>
      </c>
      <c r="D99" s="70">
        <v>135</v>
      </c>
      <c r="E99" s="62">
        <v>85</v>
      </c>
      <c r="F99" s="147">
        <v>1</v>
      </c>
      <c r="G99" s="147">
        <v>0.63</v>
      </c>
    </row>
    <row r="100" s="34" customFormat="1" spans="1:7">
      <c r="A100" s="145" t="s">
        <v>279</v>
      </c>
      <c r="B100" s="149" t="s">
        <v>280</v>
      </c>
      <c r="C100" s="62">
        <v>289</v>
      </c>
      <c r="D100" s="70">
        <v>413</v>
      </c>
      <c r="E100" s="62">
        <v>225</v>
      </c>
      <c r="F100" s="147">
        <v>0.779</v>
      </c>
      <c r="G100" s="147">
        <v>0.545</v>
      </c>
    </row>
    <row r="101" s="34" customFormat="1" spans="1:7">
      <c r="A101" s="145" t="s">
        <v>281</v>
      </c>
      <c r="B101" s="149" t="s">
        <v>282</v>
      </c>
      <c r="C101" s="62">
        <v>351</v>
      </c>
      <c r="D101" s="70">
        <v>488</v>
      </c>
      <c r="E101" s="62">
        <v>450</v>
      </c>
      <c r="F101" s="147">
        <v>1.282</v>
      </c>
      <c r="G101" s="147">
        <v>0.922</v>
      </c>
    </row>
    <row r="102" s="34" customFormat="1" spans="1:7">
      <c r="A102" s="145" t="s">
        <v>283</v>
      </c>
      <c r="B102" s="153" t="s">
        <v>284</v>
      </c>
      <c r="C102" s="62">
        <v>0</v>
      </c>
      <c r="D102" s="70">
        <v>0</v>
      </c>
      <c r="E102" s="62">
        <v>0</v>
      </c>
      <c r="F102" s="147" t="s">
        <v>112</v>
      </c>
      <c r="G102" s="147" t="s">
        <v>112</v>
      </c>
    </row>
    <row r="103" s="34" customFormat="1" spans="1:7">
      <c r="A103" s="145" t="s">
        <v>285</v>
      </c>
      <c r="B103" s="148" t="s">
        <v>286</v>
      </c>
      <c r="C103" s="62">
        <v>50</v>
      </c>
      <c r="D103" s="70">
        <v>1092</v>
      </c>
      <c r="E103" s="62">
        <v>230</v>
      </c>
      <c r="F103" s="147">
        <v>4.6</v>
      </c>
      <c r="G103" s="147">
        <v>0.211</v>
      </c>
    </row>
    <row r="104" s="34" customFormat="1" spans="1:7">
      <c r="A104" s="145" t="s">
        <v>287</v>
      </c>
      <c r="B104" s="148" t="s">
        <v>288</v>
      </c>
      <c r="C104" s="62">
        <v>31</v>
      </c>
      <c r="D104" s="70">
        <v>46</v>
      </c>
      <c r="E104" s="62">
        <v>35</v>
      </c>
      <c r="F104" s="147">
        <v>1.129</v>
      </c>
      <c r="G104" s="147">
        <v>0.761</v>
      </c>
    </row>
    <row r="105" s="34" customFormat="1" spans="1:7">
      <c r="A105" s="145" t="s">
        <v>289</v>
      </c>
      <c r="B105" s="148" t="s">
        <v>290</v>
      </c>
      <c r="C105" s="62">
        <v>20</v>
      </c>
      <c r="D105" s="70">
        <v>65</v>
      </c>
      <c r="E105" s="62">
        <v>36</v>
      </c>
      <c r="F105" s="147">
        <v>1.8</v>
      </c>
      <c r="G105" s="147">
        <v>0.554</v>
      </c>
    </row>
    <row r="106" s="34" customFormat="1" spans="1:7">
      <c r="A106" s="145" t="s">
        <v>291</v>
      </c>
      <c r="B106" s="149" t="s">
        <v>292</v>
      </c>
      <c r="C106" s="62">
        <v>0</v>
      </c>
      <c r="D106" s="70">
        <v>0</v>
      </c>
      <c r="E106" s="62">
        <v>0</v>
      </c>
      <c r="F106" s="147" t="s">
        <v>112</v>
      </c>
      <c r="G106" s="147" t="s">
        <v>112</v>
      </c>
    </row>
    <row r="107" s="34" customFormat="1" spans="1:7">
      <c r="A107" s="145" t="s">
        <v>293</v>
      </c>
      <c r="B107" s="149" t="s">
        <v>294</v>
      </c>
      <c r="C107" s="62">
        <v>0</v>
      </c>
      <c r="D107" s="70">
        <v>0</v>
      </c>
      <c r="E107" s="62">
        <v>0</v>
      </c>
      <c r="F107" s="147" t="s">
        <v>112</v>
      </c>
      <c r="G107" s="147" t="s">
        <v>112</v>
      </c>
    </row>
    <row r="108" s="34" customFormat="1" spans="1:7">
      <c r="A108" s="145" t="s">
        <v>295</v>
      </c>
      <c r="B108" s="149" t="s">
        <v>296</v>
      </c>
      <c r="C108" s="62">
        <v>495</v>
      </c>
      <c r="D108" s="70">
        <v>881</v>
      </c>
      <c r="E108" s="62">
        <v>682</v>
      </c>
      <c r="F108" s="147">
        <v>1.378</v>
      </c>
      <c r="G108" s="147">
        <v>0.774</v>
      </c>
    </row>
    <row r="109" s="34" customFormat="1" spans="1:7">
      <c r="A109" s="145" t="s">
        <v>297</v>
      </c>
      <c r="B109" s="148" t="s">
        <v>298</v>
      </c>
      <c r="C109" s="62">
        <v>0</v>
      </c>
      <c r="D109" s="70">
        <v>0</v>
      </c>
      <c r="E109" s="62">
        <v>0</v>
      </c>
      <c r="F109" s="147" t="s">
        <v>112</v>
      </c>
      <c r="G109" s="147" t="s">
        <v>112</v>
      </c>
    </row>
    <row r="110" s="34" customFormat="1" spans="1:7">
      <c r="A110" s="145" t="s">
        <v>299</v>
      </c>
      <c r="B110" s="148" t="s">
        <v>300</v>
      </c>
      <c r="C110" s="62">
        <v>141</v>
      </c>
      <c r="D110" s="70">
        <v>274</v>
      </c>
      <c r="E110" s="62">
        <v>202</v>
      </c>
      <c r="F110" s="147">
        <v>1.433</v>
      </c>
      <c r="G110" s="147">
        <v>0.737</v>
      </c>
    </row>
    <row r="111" s="34" customFormat="1" spans="1:7">
      <c r="A111" s="145" t="s">
        <v>301</v>
      </c>
      <c r="B111" s="146" t="s">
        <v>302</v>
      </c>
      <c r="C111" s="62">
        <v>12</v>
      </c>
      <c r="D111" s="70">
        <v>10</v>
      </c>
      <c r="E111" s="62">
        <v>11</v>
      </c>
      <c r="F111" s="147">
        <v>0.917</v>
      </c>
      <c r="G111" s="147">
        <v>1.1</v>
      </c>
    </row>
    <row r="112" s="34" customFormat="1" spans="1:7">
      <c r="A112" s="145" t="s">
        <v>303</v>
      </c>
      <c r="B112" s="148" t="s">
        <v>304</v>
      </c>
      <c r="C112" s="62">
        <v>975</v>
      </c>
      <c r="D112" s="70">
        <v>24</v>
      </c>
      <c r="E112" s="62">
        <v>0</v>
      </c>
      <c r="F112" s="147">
        <v>0</v>
      </c>
      <c r="G112" s="147">
        <v>0</v>
      </c>
    </row>
    <row r="113" s="34" customFormat="1" spans="1:7">
      <c r="A113" s="145" t="s">
        <v>305</v>
      </c>
      <c r="B113" s="148" t="s">
        <v>60</v>
      </c>
      <c r="C113" s="62">
        <v>14701</v>
      </c>
      <c r="D113" s="70">
        <v>11090</v>
      </c>
      <c r="E113" s="62">
        <v>10549</v>
      </c>
      <c r="F113" s="147">
        <v>0.718</v>
      </c>
      <c r="G113" s="147">
        <v>0.951</v>
      </c>
    </row>
    <row r="114" s="34" customFormat="1" spans="1:7">
      <c r="A114" s="145" t="s">
        <v>306</v>
      </c>
      <c r="B114" s="148" t="s">
        <v>307</v>
      </c>
      <c r="C114" s="62">
        <v>491</v>
      </c>
      <c r="D114" s="70">
        <v>531</v>
      </c>
      <c r="E114" s="62">
        <v>609</v>
      </c>
      <c r="F114" s="147">
        <v>1.24</v>
      </c>
      <c r="G114" s="147">
        <v>1.147</v>
      </c>
    </row>
    <row r="115" s="34" customFormat="1" spans="1:7">
      <c r="A115" s="145" t="s">
        <v>308</v>
      </c>
      <c r="B115" s="149" t="s">
        <v>309</v>
      </c>
      <c r="C115" s="62">
        <v>188</v>
      </c>
      <c r="D115" s="70">
        <v>352</v>
      </c>
      <c r="E115" s="62">
        <v>244</v>
      </c>
      <c r="F115" s="147">
        <v>1.298</v>
      </c>
      <c r="G115" s="147">
        <v>0.693</v>
      </c>
    </row>
    <row r="116" s="34" customFormat="1" spans="1:7">
      <c r="A116" s="145" t="s">
        <v>310</v>
      </c>
      <c r="B116" s="149" t="s">
        <v>311</v>
      </c>
      <c r="C116" s="62">
        <v>296</v>
      </c>
      <c r="D116" s="70">
        <v>510</v>
      </c>
      <c r="E116" s="62">
        <v>460</v>
      </c>
      <c r="F116" s="147">
        <v>1.554</v>
      </c>
      <c r="G116" s="147">
        <v>0.902</v>
      </c>
    </row>
    <row r="117" s="34" customFormat="1" spans="1:7">
      <c r="A117" s="145" t="s">
        <v>312</v>
      </c>
      <c r="B117" s="149" t="s">
        <v>313</v>
      </c>
      <c r="C117" s="62">
        <v>7228</v>
      </c>
      <c r="D117" s="70">
        <v>2878</v>
      </c>
      <c r="E117" s="62">
        <v>1969</v>
      </c>
      <c r="F117" s="147">
        <v>0.272</v>
      </c>
      <c r="G117" s="147">
        <v>0.684</v>
      </c>
    </row>
    <row r="118" s="34" customFormat="1" spans="1:7">
      <c r="A118" s="145" t="s">
        <v>314</v>
      </c>
      <c r="B118" s="148" t="s">
        <v>315</v>
      </c>
      <c r="C118" s="62">
        <v>1064</v>
      </c>
      <c r="D118" s="70">
        <v>1577</v>
      </c>
      <c r="E118" s="62">
        <v>1053</v>
      </c>
      <c r="F118" s="147">
        <v>0.99</v>
      </c>
      <c r="G118" s="147">
        <v>0.668</v>
      </c>
    </row>
    <row r="119" s="34" customFormat="1" spans="1:7">
      <c r="A119" s="145" t="s">
        <v>316</v>
      </c>
      <c r="B119" s="148" t="s">
        <v>317</v>
      </c>
      <c r="C119" s="62">
        <v>2885</v>
      </c>
      <c r="D119" s="70">
        <v>2625</v>
      </c>
      <c r="E119" s="62">
        <v>2973</v>
      </c>
      <c r="F119" s="147">
        <v>1.031</v>
      </c>
      <c r="G119" s="147">
        <v>1.133</v>
      </c>
    </row>
    <row r="120" s="34" customFormat="1" spans="1:7">
      <c r="A120" s="145" t="s">
        <v>318</v>
      </c>
      <c r="B120" s="148" t="s">
        <v>319</v>
      </c>
      <c r="C120" s="62">
        <v>2278</v>
      </c>
      <c r="D120" s="70">
        <v>2195</v>
      </c>
      <c r="E120" s="62">
        <v>2925</v>
      </c>
      <c r="F120" s="147">
        <v>1.284</v>
      </c>
      <c r="G120" s="147">
        <v>1.333</v>
      </c>
    </row>
    <row r="121" s="34" customFormat="1" spans="1:7">
      <c r="A121" s="145" t="s">
        <v>320</v>
      </c>
      <c r="B121" s="149" t="s">
        <v>321</v>
      </c>
      <c r="C121" s="62">
        <v>212</v>
      </c>
      <c r="D121" s="70">
        <v>302</v>
      </c>
      <c r="E121" s="62">
        <v>212</v>
      </c>
      <c r="F121" s="147">
        <v>1</v>
      </c>
      <c r="G121" s="147">
        <v>0.702</v>
      </c>
    </row>
    <row r="122" s="34" customFormat="1" spans="1:7">
      <c r="A122" s="145" t="s">
        <v>322</v>
      </c>
      <c r="B122" s="149" t="s">
        <v>323</v>
      </c>
      <c r="C122" s="62">
        <v>50</v>
      </c>
      <c r="D122" s="70">
        <v>73</v>
      </c>
      <c r="E122" s="62">
        <v>102</v>
      </c>
      <c r="F122" s="147">
        <v>2.04</v>
      </c>
      <c r="G122" s="147">
        <v>1.397</v>
      </c>
    </row>
    <row r="123" s="34" customFormat="1" spans="1:7">
      <c r="A123" s="145" t="s">
        <v>324</v>
      </c>
      <c r="B123" s="149" t="s">
        <v>325</v>
      </c>
      <c r="C123" s="62">
        <v>9</v>
      </c>
      <c r="D123" s="70">
        <v>10</v>
      </c>
      <c r="E123" s="62">
        <v>2</v>
      </c>
      <c r="F123" s="147">
        <v>0.222</v>
      </c>
      <c r="G123" s="147">
        <v>0.2</v>
      </c>
    </row>
    <row r="124" s="34" customFormat="1" spans="1:7">
      <c r="A124" s="145" t="s">
        <v>326</v>
      </c>
      <c r="B124" s="146" t="s">
        <v>327</v>
      </c>
      <c r="C124" s="62">
        <v>0</v>
      </c>
      <c r="D124" s="70">
        <v>0</v>
      </c>
      <c r="E124" s="62">
        <v>0</v>
      </c>
      <c r="F124" s="147" t="s">
        <v>112</v>
      </c>
      <c r="G124" s="147" t="s">
        <v>112</v>
      </c>
    </row>
    <row r="125" s="34" customFormat="1" spans="1:7">
      <c r="A125" s="145" t="s">
        <v>328</v>
      </c>
      <c r="B125" s="148" t="s">
        <v>329</v>
      </c>
      <c r="C125" s="62">
        <v>0</v>
      </c>
      <c r="D125" s="70">
        <v>30</v>
      </c>
      <c r="E125" s="62">
        <v>0</v>
      </c>
      <c r="F125" s="147" t="s">
        <v>112</v>
      </c>
      <c r="G125" s="147">
        <v>0</v>
      </c>
    </row>
    <row r="126" s="34" customFormat="1" spans="1:7">
      <c r="A126" s="145" t="s">
        <v>330</v>
      </c>
      <c r="B126" s="148" t="s">
        <v>331</v>
      </c>
      <c r="C126" s="62">
        <v>0</v>
      </c>
      <c r="D126" s="70">
        <v>0</v>
      </c>
      <c r="E126" s="62">
        <v>0</v>
      </c>
      <c r="F126" s="147" t="s">
        <v>112</v>
      </c>
      <c r="G126" s="147" t="s">
        <v>112</v>
      </c>
    </row>
    <row r="127" s="34" customFormat="1" spans="1:7">
      <c r="A127" s="145" t="s">
        <v>332</v>
      </c>
      <c r="B127" s="148" t="s">
        <v>333</v>
      </c>
      <c r="C127" s="62">
        <v>0</v>
      </c>
      <c r="D127" s="70">
        <v>7</v>
      </c>
      <c r="E127" s="62">
        <v>0</v>
      </c>
      <c r="F127" s="147" t="s">
        <v>112</v>
      </c>
      <c r="G127" s="147">
        <v>0</v>
      </c>
    </row>
    <row r="128" s="34" customFormat="1" spans="1:7">
      <c r="A128" s="145" t="s">
        <v>334</v>
      </c>
      <c r="B128" s="149" t="s">
        <v>61</v>
      </c>
      <c r="C128" s="62">
        <v>2059</v>
      </c>
      <c r="D128" s="70">
        <v>1734</v>
      </c>
      <c r="E128" s="62">
        <v>114</v>
      </c>
      <c r="F128" s="147">
        <v>0.055</v>
      </c>
      <c r="G128" s="147">
        <v>0.066</v>
      </c>
    </row>
    <row r="129" s="34" customFormat="1" spans="1:7">
      <c r="A129" s="145" t="s">
        <v>335</v>
      </c>
      <c r="B129" s="148" t="s">
        <v>336</v>
      </c>
      <c r="C129" s="62">
        <v>629</v>
      </c>
      <c r="D129" s="70">
        <v>519</v>
      </c>
      <c r="E129" s="62">
        <v>72</v>
      </c>
      <c r="F129" s="147">
        <v>0.115</v>
      </c>
      <c r="G129" s="147">
        <v>0.139</v>
      </c>
    </row>
    <row r="130" s="34" customFormat="1" spans="1:7">
      <c r="A130" s="145" t="s">
        <v>337</v>
      </c>
      <c r="B130" s="148" t="s">
        <v>338</v>
      </c>
      <c r="C130" s="62">
        <v>0</v>
      </c>
      <c r="D130" s="70">
        <v>0</v>
      </c>
      <c r="E130" s="62">
        <v>0</v>
      </c>
      <c r="F130" s="147" t="s">
        <v>112</v>
      </c>
      <c r="G130" s="147" t="s">
        <v>112</v>
      </c>
    </row>
    <row r="131" s="34" customFormat="1" spans="1:7">
      <c r="A131" s="145" t="s">
        <v>339</v>
      </c>
      <c r="B131" s="148" t="s">
        <v>340</v>
      </c>
      <c r="C131" s="62">
        <v>1430</v>
      </c>
      <c r="D131" s="70">
        <v>1175</v>
      </c>
      <c r="E131" s="62">
        <v>42</v>
      </c>
      <c r="F131" s="147">
        <v>0.029</v>
      </c>
      <c r="G131" s="147">
        <v>0.036</v>
      </c>
    </row>
    <row r="132" s="34" customFormat="1" spans="1:7">
      <c r="A132" s="145" t="s">
        <v>341</v>
      </c>
      <c r="B132" s="148" t="s">
        <v>342</v>
      </c>
      <c r="C132" s="62">
        <v>0</v>
      </c>
      <c r="D132" s="70">
        <v>0</v>
      </c>
      <c r="E132" s="62">
        <v>0</v>
      </c>
      <c r="F132" s="147" t="s">
        <v>112</v>
      </c>
      <c r="G132" s="147" t="s">
        <v>112</v>
      </c>
    </row>
    <row r="133" s="34" customFormat="1" spans="1:7">
      <c r="A133" s="145" t="s">
        <v>343</v>
      </c>
      <c r="B133" s="148" t="s">
        <v>344</v>
      </c>
      <c r="C133" s="62">
        <v>0</v>
      </c>
      <c r="D133" s="70">
        <v>0</v>
      </c>
      <c r="E133" s="62">
        <v>0</v>
      </c>
      <c r="F133" s="147" t="s">
        <v>112</v>
      </c>
      <c r="G133" s="147" t="s">
        <v>112</v>
      </c>
    </row>
    <row r="134" s="34" customFormat="1" spans="1:7">
      <c r="A134" s="145" t="s">
        <v>345</v>
      </c>
      <c r="B134" s="148" t="s">
        <v>346</v>
      </c>
      <c r="C134" s="62">
        <v>0</v>
      </c>
      <c r="D134" s="70">
        <v>0</v>
      </c>
      <c r="E134" s="62">
        <v>0</v>
      </c>
      <c r="F134" s="147" t="s">
        <v>112</v>
      </c>
      <c r="G134" s="147" t="s">
        <v>112</v>
      </c>
    </row>
    <row r="135" s="34" customFormat="1" spans="1:7">
      <c r="A135" s="145" t="s">
        <v>347</v>
      </c>
      <c r="B135" s="148" t="s">
        <v>348</v>
      </c>
      <c r="C135" s="62">
        <v>0</v>
      </c>
      <c r="D135" s="70">
        <v>0</v>
      </c>
      <c r="E135" s="62">
        <v>0</v>
      </c>
      <c r="F135" s="147" t="s">
        <v>112</v>
      </c>
      <c r="G135" s="147" t="s">
        <v>112</v>
      </c>
    </row>
    <row r="136" s="34" customFormat="1" spans="1:7">
      <c r="A136" s="145" t="s">
        <v>349</v>
      </c>
      <c r="B136" s="148" t="s">
        <v>350</v>
      </c>
      <c r="C136" s="62">
        <v>0</v>
      </c>
      <c r="D136" s="70">
        <v>0</v>
      </c>
      <c r="E136" s="62">
        <v>0</v>
      </c>
      <c r="F136" s="147" t="s">
        <v>112</v>
      </c>
      <c r="G136" s="147" t="s">
        <v>112</v>
      </c>
    </row>
    <row r="137" s="34" customFormat="1" spans="1:7">
      <c r="A137" s="145" t="s">
        <v>351</v>
      </c>
      <c r="B137" s="149" t="s">
        <v>352</v>
      </c>
      <c r="C137" s="62">
        <v>0</v>
      </c>
      <c r="D137" s="70">
        <v>0</v>
      </c>
      <c r="E137" s="62">
        <v>0</v>
      </c>
      <c r="F137" s="147" t="s">
        <v>112</v>
      </c>
      <c r="G137" s="147" t="s">
        <v>112</v>
      </c>
    </row>
    <row r="138" s="34" customFormat="1" spans="1:7">
      <c r="A138" s="145" t="s">
        <v>353</v>
      </c>
      <c r="B138" s="149" t="s">
        <v>354</v>
      </c>
      <c r="C138" s="62">
        <v>0</v>
      </c>
      <c r="D138" s="70">
        <v>40</v>
      </c>
      <c r="E138" s="62">
        <v>0</v>
      </c>
      <c r="F138" s="147" t="s">
        <v>112</v>
      </c>
      <c r="G138" s="147">
        <v>0</v>
      </c>
    </row>
    <row r="139" s="34" customFormat="1" spans="1:7">
      <c r="A139" s="145" t="s">
        <v>355</v>
      </c>
      <c r="B139" s="149" t="s">
        <v>356</v>
      </c>
      <c r="C139" s="62">
        <v>0</v>
      </c>
      <c r="D139" s="70">
        <v>0</v>
      </c>
      <c r="E139" s="62">
        <v>0</v>
      </c>
      <c r="F139" s="147" t="s">
        <v>112</v>
      </c>
      <c r="G139" s="147" t="s">
        <v>112</v>
      </c>
    </row>
    <row r="140" s="34" customFormat="1" spans="1:7">
      <c r="A140" s="145" t="s">
        <v>357</v>
      </c>
      <c r="B140" s="146" t="s">
        <v>358</v>
      </c>
      <c r="C140" s="62">
        <v>0</v>
      </c>
      <c r="D140" s="70">
        <v>0</v>
      </c>
      <c r="E140" s="62">
        <v>0</v>
      </c>
      <c r="F140" s="147" t="s">
        <v>112</v>
      </c>
      <c r="G140" s="147" t="s">
        <v>112</v>
      </c>
    </row>
    <row r="141" s="34" customFormat="1" spans="1:7">
      <c r="A141" s="145" t="s">
        <v>359</v>
      </c>
      <c r="B141" s="148" t="s">
        <v>360</v>
      </c>
      <c r="C141" s="62">
        <v>0</v>
      </c>
      <c r="D141" s="70">
        <v>0</v>
      </c>
      <c r="E141" s="62">
        <v>0</v>
      </c>
      <c r="F141" s="147" t="s">
        <v>112</v>
      </c>
      <c r="G141" s="147" t="s">
        <v>112</v>
      </c>
    </row>
    <row r="142" s="34" customFormat="1" spans="1:7">
      <c r="A142" s="145" t="s">
        <v>361</v>
      </c>
      <c r="B142" s="148" t="s">
        <v>362</v>
      </c>
      <c r="C142" s="62">
        <v>0</v>
      </c>
      <c r="D142" s="70">
        <v>0</v>
      </c>
      <c r="E142" s="62">
        <v>0</v>
      </c>
      <c r="F142" s="147" t="s">
        <v>112</v>
      </c>
      <c r="G142" s="147" t="s">
        <v>112</v>
      </c>
    </row>
    <row r="143" s="34" customFormat="1" spans="1:7">
      <c r="A143" s="145" t="s">
        <v>363</v>
      </c>
      <c r="B143" s="149" t="s">
        <v>62</v>
      </c>
      <c r="C143" s="62">
        <v>9760</v>
      </c>
      <c r="D143" s="70">
        <v>11507</v>
      </c>
      <c r="E143" s="62">
        <v>8646</v>
      </c>
      <c r="F143" s="147">
        <v>0.886</v>
      </c>
      <c r="G143" s="147">
        <v>0.751</v>
      </c>
    </row>
    <row r="144" s="34" customFormat="1" spans="1:7">
      <c r="A144" s="145" t="s">
        <v>364</v>
      </c>
      <c r="B144" s="149" t="s">
        <v>365</v>
      </c>
      <c r="C144" s="62">
        <v>4661</v>
      </c>
      <c r="D144" s="70">
        <v>2688</v>
      </c>
      <c r="E144" s="62">
        <v>2229</v>
      </c>
      <c r="F144" s="147">
        <v>0.478</v>
      </c>
      <c r="G144" s="147">
        <v>0.829</v>
      </c>
    </row>
    <row r="145" s="34" customFormat="1" spans="1:7">
      <c r="A145" s="145" t="s">
        <v>366</v>
      </c>
      <c r="B145" s="149" t="s">
        <v>367</v>
      </c>
      <c r="C145" s="62">
        <v>0</v>
      </c>
      <c r="D145" s="70">
        <v>0</v>
      </c>
      <c r="E145" s="62">
        <v>0</v>
      </c>
      <c r="F145" s="147" t="s">
        <v>112</v>
      </c>
      <c r="G145" s="147" t="s">
        <v>112</v>
      </c>
    </row>
    <row r="146" s="34" customFormat="1" spans="1:7">
      <c r="A146" s="145" t="s">
        <v>368</v>
      </c>
      <c r="B146" s="146" t="s">
        <v>369</v>
      </c>
      <c r="C146" s="62">
        <v>0</v>
      </c>
      <c r="D146" s="70">
        <v>2800</v>
      </c>
      <c r="E146" s="62">
        <v>0</v>
      </c>
      <c r="F146" s="147" t="s">
        <v>112</v>
      </c>
      <c r="G146" s="147">
        <v>0</v>
      </c>
    </row>
    <row r="147" s="34" customFormat="1" spans="1:7">
      <c r="A147" s="145" t="s">
        <v>370</v>
      </c>
      <c r="B147" s="148" t="s">
        <v>371</v>
      </c>
      <c r="C147" s="62">
        <v>5099</v>
      </c>
      <c r="D147" s="70">
        <v>4860</v>
      </c>
      <c r="E147" s="62">
        <v>6417</v>
      </c>
      <c r="F147" s="147">
        <v>1.259</v>
      </c>
      <c r="G147" s="147">
        <v>1.32</v>
      </c>
    </row>
    <row r="148" s="34" customFormat="1" spans="1:7">
      <c r="A148" s="145" t="s">
        <v>372</v>
      </c>
      <c r="B148" s="148" t="s">
        <v>373</v>
      </c>
      <c r="C148" s="62">
        <v>0</v>
      </c>
      <c r="D148" s="70">
        <v>0</v>
      </c>
      <c r="E148" s="62">
        <v>0</v>
      </c>
      <c r="F148" s="147" t="s">
        <v>112</v>
      </c>
      <c r="G148" s="147" t="s">
        <v>112</v>
      </c>
    </row>
    <row r="149" s="34" customFormat="1" spans="1:7">
      <c r="A149" s="145" t="s">
        <v>374</v>
      </c>
      <c r="B149" s="149" t="s">
        <v>375</v>
      </c>
      <c r="C149" s="62">
        <v>0</v>
      </c>
      <c r="D149" s="70">
        <v>1159</v>
      </c>
      <c r="E149" s="62">
        <v>0</v>
      </c>
      <c r="F149" s="147" t="s">
        <v>112</v>
      </c>
      <c r="G149" s="147">
        <v>0</v>
      </c>
    </row>
    <row r="150" s="34" customFormat="1" spans="1:7">
      <c r="A150" s="145" t="s">
        <v>376</v>
      </c>
      <c r="B150" s="149" t="s">
        <v>63</v>
      </c>
      <c r="C150" s="62">
        <v>3108</v>
      </c>
      <c r="D150" s="70">
        <v>4049</v>
      </c>
      <c r="E150" s="62">
        <v>2637</v>
      </c>
      <c r="F150" s="147">
        <v>0.849</v>
      </c>
      <c r="G150" s="147">
        <v>0.651</v>
      </c>
    </row>
    <row r="151" s="34" customFormat="1" spans="1:7">
      <c r="A151" s="145" t="s">
        <v>377</v>
      </c>
      <c r="B151" s="149" t="s">
        <v>378</v>
      </c>
      <c r="C151" s="62">
        <v>1230</v>
      </c>
      <c r="D151" s="70">
        <v>2253</v>
      </c>
      <c r="E151" s="62">
        <v>1582</v>
      </c>
      <c r="F151" s="147">
        <v>1.286</v>
      </c>
      <c r="G151" s="147">
        <v>0.702</v>
      </c>
    </row>
    <row r="152" s="34" customFormat="1" spans="1:7">
      <c r="A152" s="145" t="s">
        <v>379</v>
      </c>
      <c r="B152" s="148" t="s">
        <v>380</v>
      </c>
      <c r="C152" s="62">
        <v>283</v>
      </c>
      <c r="D152" s="70">
        <v>87</v>
      </c>
      <c r="E152" s="62">
        <v>281</v>
      </c>
      <c r="F152" s="147">
        <v>0.993</v>
      </c>
      <c r="G152" s="147">
        <v>3.23</v>
      </c>
    </row>
    <row r="153" s="34" customFormat="1" spans="1:7">
      <c r="A153" s="145" t="s">
        <v>381</v>
      </c>
      <c r="B153" s="150" t="s">
        <v>382</v>
      </c>
      <c r="C153" s="62">
        <v>556</v>
      </c>
      <c r="D153" s="70">
        <v>502</v>
      </c>
      <c r="E153" s="62">
        <v>607</v>
      </c>
      <c r="F153" s="147">
        <v>1.092</v>
      </c>
      <c r="G153" s="147">
        <v>1.209</v>
      </c>
    </row>
    <row r="154" s="34" customFormat="1" spans="1:7">
      <c r="A154" s="145" t="s">
        <v>383</v>
      </c>
      <c r="B154" s="148" t="s">
        <v>384</v>
      </c>
      <c r="C154" s="62">
        <v>0</v>
      </c>
      <c r="D154" s="70">
        <v>22</v>
      </c>
      <c r="E154" s="62">
        <v>0</v>
      </c>
      <c r="F154" s="147" t="s">
        <v>112</v>
      </c>
      <c r="G154" s="147">
        <v>0</v>
      </c>
    </row>
    <row r="155" s="34" customFormat="1" spans="1:7">
      <c r="A155" s="145" t="s">
        <v>385</v>
      </c>
      <c r="B155" s="149" t="s">
        <v>386</v>
      </c>
      <c r="C155" s="62">
        <v>1031</v>
      </c>
      <c r="D155" s="70">
        <v>1185</v>
      </c>
      <c r="E155" s="62">
        <v>159</v>
      </c>
      <c r="F155" s="147">
        <v>0.154</v>
      </c>
      <c r="G155" s="147">
        <v>0.134</v>
      </c>
    </row>
    <row r="156" s="34" customFormat="1" spans="1:7">
      <c r="A156" s="145" t="s">
        <v>387</v>
      </c>
      <c r="B156" s="149" t="s">
        <v>388</v>
      </c>
      <c r="C156" s="62">
        <v>8</v>
      </c>
      <c r="D156" s="70">
        <v>0</v>
      </c>
      <c r="E156" s="62">
        <v>8</v>
      </c>
      <c r="F156" s="147">
        <v>1</v>
      </c>
      <c r="G156" s="147" t="s">
        <v>112</v>
      </c>
    </row>
    <row r="157" s="34" customFormat="1" spans="1:7">
      <c r="A157" s="145" t="s">
        <v>389</v>
      </c>
      <c r="B157" s="149" t="s">
        <v>390</v>
      </c>
      <c r="C157" s="62">
        <v>0</v>
      </c>
      <c r="D157" s="70">
        <v>0</v>
      </c>
      <c r="E157" s="62">
        <v>0</v>
      </c>
      <c r="F157" s="147" t="s">
        <v>112</v>
      </c>
      <c r="G157" s="147" t="s">
        <v>112</v>
      </c>
    </row>
    <row r="158" s="34" customFormat="1" spans="1:7">
      <c r="A158" s="145" t="s">
        <v>391</v>
      </c>
      <c r="B158" s="146" t="s">
        <v>392</v>
      </c>
      <c r="C158" s="62">
        <v>0</v>
      </c>
      <c r="D158" s="70">
        <v>0</v>
      </c>
      <c r="E158" s="62">
        <v>0</v>
      </c>
      <c r="F158" s="147" t="s">
        <v>112</v>
      </c>
      <c r="G158" s="147" t="s">
        <v>112</v>
      </c>
    </row>
    <row r="159" s="34" customFormat="1" spans="1:7">
      <c r="A159" s="145" t="s">
        <v>393</v>
      </c>
      <c r="B159" s="148" t="s">
        <v>64</v>
      </c>
      <c r="C159" s="62">
        <v>869</v>
      </c>
      <c r="D159" s="70">
        <v>1458</v>
      </c>
      <c r="E159" s="62">
        <v>972</v>
      </c>
      <c r="F159" s="147">
        <v>1.119</v>
      </c>
      <c r="G159" s="147">
        <v>0.667</v>
      </c>
    </row>
    <row r="160" s="34" customFormat="1" spans="1:7">
      <c r="A160" s="145" t="s">
        <v>394</v>
      </c>
      <c r="B160" s="148" t="s">
        <v>395</v>
      </c>
      <c r="C160" s="62">
        <v>869</v>
      </c>
      <c r="D160" s="70">
        <v>1258</v>
      </c>
      <c r="E160" s="62">
        <v>972</v>
      </c>
      <c r="F160" s="147">
        <v>1.119</v>
      </c>
      <c r="G160" s="147">
        <v>0.773</v>
      </c>
    </row>
    <row r="161" s="34" customFormat="1" spans="1:7">
      <c r="A161" s="145" t="s">
        <v>396</v>
      </c>
      <c r="B161" s="148" t="s">
        <v>397</v>
      </c>
      <c r="C161" s="62">
        <v>0</v>
      </c>
      <c r="D161" s="70">
        <v>0</v>
      </c>
      <c r="E161" s="62">
        <v>0</v>
      </c>
      <c r="F161" s="147" t="s">
        <v>112</v>
      </c>
      <c r="G161" s="147" t="s">
        <v>112</v>
      </c>
    </row>
    <row r="162" s="34" customFormat="1" spans="1:7">
      <c r="A162" s="145" t="s">
        <v>398</v>
      </c>
      <c r="B162" s="149" t="s">
        <v>399</v>
      </c>
      <c r="C162" s="62">
        <v>0</v>
      </c>
      <c r="D162" s="70">
        <v>0</v>
      </c>
      <c r="E162" s="62">
        <v>0</v>
      </c>
      <c r="F162" s="147" t="s">
        <v>112</v>
      </c>
      <c r="G162" s="147" t="s">
        <v>112</v>
      </c>
    </row>
    <row r="163" s="34" customFormat="1" spans="1:7">
      <c r="A163" s="145" t="s">
        <v>400</v>
      </c>
      <c r="B163" s="149" t="s">
        <v>401</v>
      </c>
      <c r="C163" s="62">
        <v>0</v>
      </c>
      <c r="D163" s="70">
        <v>0</v>
      </c>
      <c r="E163" s="62">
        <v>0</v>
      </c>
      <c r="F163" s="147" t="s">
        <v>112</v>
      </c>
      <c r="G163" s="147" t="s">
        <v>112</v>
      </c>
    </row>
    <row r="164" s="34" customFormat="1" spans="1:7">
      <c r="A164" s="145" t="s">
        <v>402</v>
      </c>
      <c r="B164" s="149" t="s">
        <v>403</v>
      </c>
      <c r="C164" s="62">
        <v>0</v>
      </c>
      <c r="D164" s="63">
        <v>200</v>
      </c>
      <c r="E164" s="62">
        <v>0</v>
      </c>
      <c r="F164" s="147" t="s">
        <v>112</v>
      </c>
      <c r="G164" s="147">
        <v>0</v>
      </c>
    </row>
    <row r="165" s="34" customFormat="1" spans="1:7">
      <c r="A165" s="145" t="s">
        <v>404</v>
      </c>
      <c r="B165" s="148" t="s">
        <v>65</v>
      </c>
      <c r="C165" s="62">
        <v>229</v>
      </c>
      <c r="D165" s="70">
        <v>468</v>
      </c>
      <c r="E165" s="62">
        <v>205</v>
      </c>
      <c r="F165" s="147">
        <v>0.895</v>
      </c>
      <c r="G165" s="147">
        <v>0.438</v>
      </c>
    </row>
    <row r="166" s="34" customFormat="1" spans="1:7">
      <c r="A166" s="145" t="s">
        <v>405</v>
      </c>
      <c r="B166" s="148" t="s">
        <v>406</v>
      </c>
      <c r="C166" s="62">
        <v>0</v>
      </c>
      <c r="D166" s="70">
        <v>0</v>
      </c>
      <c r="E166" s="62">
        <v>0</v>
      </c>
      <c r="F166" s="147" t="s">
        <v>112</v>
      </c>
      <c r="G166" s="147" t="s">
        <v>112</v>
      </c>
    </row>
    <row r="167" s="34" customFormat="1" spans="1:7">
      <c r="A167" s="145" t="s">
        <v>407</v>
      </c>
      <c r="B167" s="149" t="s">
        <v>408</v>
      </c>
      <c r="C167" s="62">
        <v>0</v>
      </c>
      <c r="D167" s="70">
        <v>0</v>
      </c>
      <c r="E167" s="62">
        <v>0</v>
      </c>
      <c r="F167" s="147" t="s">
        <v>112</v>
      </c>
      <c r="G167" s="147" t="s">
        <v>112</v>
      </c>
    </row>
    <row r="168" s="34" customFormat="1" spans="1:7">
      <c r="A168" s="145" t="s">
        <v>409</v>
      </c>
      <c r="B168" s="149" t="s">
        <v>410</v>
      </c>
      <c r="C168" s="62">
        <v>0</v>
      </c>
      <c r="D168" s="70">
        <v>0</v>
      </c>
      <c r="E168" s="62">
        <v>0</v>
      </c>
      <c r="F168" s="147" t="s">
        <v>112</v>
      </c>
      <c r="G168" s="147" t="s">
        <v>112</v>
      </c>
    </row>
    <row r="169" s="34" customFormat="1" spans="1:7">
      <c r="A169" s="145" t="s">
        <v>411</v>
      </c>
      <c r="B169" s="149" t="s">
        <v>412</v>
      </c>
      <c r="C169" s="62">
        <v>90</v>
      </c>
      <c r="D169" s="70">
        <v>0</v>
      </c>
      <c r="E169" s="62">
        <v>0</v>
      </c>
      <c r="F169" s="147">
        <v>0</v>
      </c>
      <c r="G169" s="147" t="s">
        <v>112</v>
      </c>
    </row>
    <row r="170" s="34" customFormat="1" spans="1:7">
      <c r="A170" s="145" t="s">
        <v>413</v>
      </c>
      <c r="B170" s="149" t="s">
        <v>414</v>
      </c>
      <c r="C170" s="62">
        <v>0</v>
      </c>
      <c r="D170" s="70">
        <v>0</v>
      </c>
      <c r="E170" s="62">
        <v>0</v>
      </c>
      <c r="F170" s="147" t="s">
        <v>112</v>
      </c>
      <c r="G170" s="147" t="s">
        <v>112</v>
      </c>
    </row>
    <row r="171" s="34" customFormat="1" spans="1:7">
      <c r="A171" s="145" t="s">
        <v>415</v>
      </c>
      <c r="B171" s="148" t="s">
        <v>416</v>
      </c>
      <c r="C171" s="62">
        <v>139</v>
      </c>
      <c r="D171" s="70">
        <v>468</v>
      </c>
      <c r="E171" s="62">
        <v>205</v>
      </c>
      <c r="F171" s="147">
        <v>1.475</v>
      </c>
      <c r="G171" s="147">
        <v>0.438</v>
      </c>
    </row>
    <row r="172" s="34" customFormat="1" spans="1:7">
      <c r="A172" s="145" t="s">
        <v>417</v>
      </c>
      <c r="B172" s="148" t="s">
        <v>418</v>
      </c>
      <c r="C172" s="62">
        <v>0</v>
      </c>
      <c r="D172" s="70">
        <v>0</v>
      </c>
      <c r="E172" s="62">
        <v>0</v>
      </c>
      <c r="F172" s="147" t="s">
        <v>112</v>
      </c>
      <c r="G172" s="147" t="s">
        <v>112</v>
      </c>
    </row>
    <row r="173" s="34" customFormat="1" spans="1:7">
      <c r="A173" s="145" t="s">
        <v>419</v>
      </c>
      <c r="B173" s="148" t="s">
        <v>66</v>
      </c>
      <c r="C173" s="62">
        <v>1959</v>
      </c>
      <c r="D173" s="70">
        <v>909</v>
      </c>
      <c r="E173" s="62">
        <v>498</v>
      </c>
      <c r="F173" s="147">
        <v>0.254</v>
      </c>
      <c r="G173" s="147">
        <v>0.548</v>
      </c>
    </row>
    <row r="174" s="34" customFormat="1" spans="1:7">
      <c r="A174" s="145" t="s">
        <v>420</v>
      </c>
      <c r="B174" s="149" t="s">
        <v>421</v>
      </c>
      <c r="C174" s="62">
        <v>81</v>
      </c>
      <c r="D174" s="70">
        <v>178</v>
      </c>
      <c r="E174" s="62">
        <v>98</v>
      </c>
      <c r="F174" s="147">
        <v>1.21</v>
      </c>
      <c r="G174" s="147">
        <v>0.551</v>
      </c>
    </row>
    <row r="175" s="34" customFormat="1" spans="1:7">
      <c r="A175" s="145" t="s">
        <v>422</v>
      </c>
      <c r="B175" s="149" t="s">
        <v>423</v>
      </c>
      <c r="C175" s="62">
        <v>63</v>
      </c>
      <c r="D175" s="70">
        <v>0</v>
      </c>
      <c r="E175" s="62">
        <v>0</v>
      </c>
      <c r="F175" s="147">
        <v>0</v>
      </c>
      <c r="G175" s="147" t="s">
        <v>112</v>
      </c>
    </row>
    <row r="176" s="34" customFormat="1" spans="1:7">
      <c r="A176" s="145" t="s">
        <v>424</v>
      </c>
      <c r="B176" s="149" t="s">
        <v>425</v>
      </c>
      <c r="C176" s="62">
        <v>1815</v>
      </c>
      <c r="D176" s="70">
        <v>731</v>
      </c>
      <c r="E176" s="62">
        <v>400</v>
      </c>
      <c r="F176" s="147">
        <v>0.22</v>
      </c>
      <c r="G176" s="147">
        <v>0.547</v>
      </c>
    </row>
    <row r="177" s="34" customFormat="1" spans="1:7">
      <c r="A177" s="145" t="s">
        <v>426</v>
      </c>
      <c r="B177" s="148" t="s">
        <v>67</v>
      </c>
      <c r="C177" s="62">
        <v>0</v>
      </c>
      <c r="D177" s="70">
        <v>0</v>
      </c>
      <c r="E177" s="62">
        <v>0</v>
      </c>
      <c r="F177" s="147" t="s">
        <v>112</v>
      </c>
      <c r="G177" s="147" t="s">
        <v>112</v>
      </c>
    </row>
    <row r="178" s="34" customFormat="1" spans="1:7">
      <c r="A178" s="145" t="s">
        <v>427</v>
      </c>
      <c r="B178" s="148" t="s">
        <v>428</v>
      </c>
      <c r="C178" s="62">
        <v>0</v>
      </c>
      <c r="D178" s="70">
        <v>0</v>
      </c>
      <c r="E178" s="62">
        <v>0</v>
      </c>
      <c r="F178" s="147" t="s">
        <v>112</v>
      </c>
      <c r="G178" s="147" t="s">
        <v>112</v>
      </c>
    </row>
    <row r="179" s="34" customFormat="1" spans="1:7">
      <c r="A179" s="145" t="s">
        <v>429</v>
      </c>
      <c r="B179" s="148" t="s">
        <v>430</v>
      </c>
      <c r="C179" s="62">
        <v>0</v>
      </c>
      <c r="D179" s="70">
        <v>0</v>
      </c>
      <c r="E179" s="62">
        <v>0</v>
      </c>
      <c r="F179" s="147" t="s">
        <v>112</v>
      </c>
      <c r="G179" s="147" t="s">
        <v>112</v>
      </c>
    </row>
    <row r="180" s="34" customFormat="1" spans="1:7">
      <c r="A180" s="145" t="s">
        <v>431</v>
      </c>
      <c r="B180" s="148" t="s">
        <v>432</v>
      </c>
      <c r="C180" s="62">
        <v>0</v>
      </c>
      <c r="D180" s="70">
        <v>0</v>
      </c>
      <c r="E180" s="62">
        <v>0</v>
      </c>
      <c r="F180" s="147" t="s">
        <v>112</v>
      </c>
      <c r="G180" s="147" t="s">
        <v>112</v>
      </c>
    </row>
    <row r="181" s="34" customFormat="1" spans="1:7">
      <c r="A181" s="145" t="s">
        <v>433</v>
      </c>
      <c r="B181" s="148" t="s">
        <v>434</v>
      </c>
      <c r="C181" s="62">
        <v>0</v>
      </c>
      <c r="D181" s="70">
        <v>0</v>
      </c>
      <c r="E181" s="62">
        <v>0</v>
      </c>
      <c r="F181" s="147" t="s">
        <v>112</v>
      </c>
      <c r="G181" s="147" t="s">
        <v>112</v>
      </c>
    </row>
    <row r="182" s="34" customFormat="1" spans="1:7">
      <c r="A182" s="145" t="s">
        <v>435</v>
      </c>
      <c r="B182" s="149" t="s">
        <v>436</v>
      </c>
      <c r="C182" s="62">
        <v>0</v>
      </c>
      <c r="D182" s="70">
        <v>0</v>
      </c>
      <c r="E182" s="62">
        <v>0</v>
      </c>
      <c r="F182" s="147" t="s">
        <v>112</v>
      </c>
      <c r="G182" s="147" t="s">
        <v>112</v>
      </c>
    </row>
    <row r="183" s="34" customFormat="1" spans="1:7">
      <c r="A183" s="145" t="s">
        <v>437</v>
      </c>
      <c r="B183" s="149" t="s">
        <v>68</v>
      </c>
      <c r="C183" s="62">
        <v>0</v>
      </c>
      <c r="D183" s="70">
        <v>0</v>
      </c>
      <c r="E183" s="62">
        <v>0</v>
      </c>
      <c r="F183" s="147" t="s">
        <v>112</v>
      </c>
      <c r="G183" s="147" t="s">
        <v>112</v>
      </c>
    </row>
    <row r="184" s="34" customFormat="1" spans="1:7">
      <c r="A184" s="145" t="s">
        <v>438</v>
      </c>
      <c r="B184" s="146" t="s">
        <v>439</v>
      </c>
      <c r="C184" s="62">
        <v>0</v>
      </c>
      <c r="D184" s="70">
        <v>0</v>
      </c>
      <c r="E184" s="62">
        <v>0</v>
      </c>
      <c r="F184" s="147" t="s">
        <v>112</v>
      </c>
      <c r="G184" s="147" t="s">
        <v>112</v>
      </c>
    </row>
    <row r="185" s="34" customFormat="1" spans="1:7">
      <c r="A185" s="145" t="s">
        <v>440</v>
      </c>
      <c r="B185" s="148" t="s">
        <v>441</v>
      </c>
      <c r="C185" s="62">
        <v>0</v>
      </c>
      <c r="D185" s="70">
        <v>0</v>
      </c>
      <c r="E185" s="62">
        <v>0</v>
      </c>
      <c r="F185" s="147" t="s">
        <v>112</v>
      </c>
      <c r="G185" s="147" t="s">
        <v>112</v>
      </c>
    </row>
    <row r="186" s="34" customFormat="1" spans="1:7">
      <c r="A186" s="145" t="s">
        <v>442</v>
      </c>
      <c r="B186" s="148" t="s">
        <v>443</v>
      </c>
      <c r="C186" s="62">
        <v>0</v>
      </c>
      <c r="D186" s="70">
        <v>0</v>
      </c>
      <c r="E186" s="62">
        <v>0</v>
      </c>
      <c r="F186" s="147" t="s">
        <v>112</v>
      </c>
      <c r="G186" s="147" t="s">
        <v>112</v>
      </c>
    </row>
    <row r="187" s="34" customFormat="1" spans="1:7">
      <c r="A187" s="145" t="s">
        <v>444</v>
      </c>
      <c r="B187" s="148" t="s">
        <v>445</v>
      </c>
      <c r="C187" s="62">
        <v>0</v>
      </c>
      <c r="D187" s="70">
        <v>0</v>
      </c>
      <c r="E187" s="62">
        <v>0</v>
      </c>
      <c r="F187" s="147" t="s">
        <v>112</v>
      </c>
      <c r="G187" s="147" t="s">
        <v>112</v>
      </c>
    </row>
    <row r="188" s="34" customFormat="1" spans="1:7">
      <c r="A188" s="145" t="s">
        <v>446</v>
      </c>
      <c r="B188" s="148" t="s">
        <v>447</v>
      </c>
      <c r="C188" s="62">
        <v>0</v>
      </c>
      <c r="D188" s="70">
        <v>0</v>
      </c>
      <c r="E188" s="62">
        <v>0</v>
      </c>
      <c r="F188" s="147" t="s">
        <v>112</v>
      </c>
      <c r="G188" s="147" t="s">
        <v>112</v>
      </c>
    </row>
    <row r="189" s="34" customFormat="1" spans="1:7">
      <c r="A189" s="145" t="s">
        <v>448</v>
      </c>
      <c r="B189" s="149" t="s">
        <v>378</v>
      </c>
      <c r="C189" s="62">
        <v>0</v>
      </c>
      <c r="D189" s="70">
        <v>0</v>
      </c>
      <c r="E189" s="62">
        <v>0</v>
      </c>
      <c r="F189" s="147" t="s">
        <v>112</v>
      </c>
      <c r="G189" s="147" t="s">
        <v>112</v>
      </c>
    </row>
    <row r="190" s="34" customFormat="1" spans="1:7">
      <c r="A190" s="145" t="s">
        <v>449</v>
      </c>
      <c r="B190" s="149" t="s">
        <v>450</v>
      </c>
      <c r="C190" s="62">
        <v>0</v>
      </c>
      <c r="D190" s="70">
        <v>0</v>
      </c>
      <c r="E190" s="62">
        <v>0</v>
      </c>
      <c r="F190" s="147" t="s">
        <v>112</v>
      </c>
      <c r="G190" s="147" t="s">
        <v>112</v>
      </c>
    </row>
    <row r="191" s="34" customFormat="1" spans="1:7">
      <c r="A191" s="145" t="s">
        <v>451</v>
      </c>
      <c r="B191" s="149" t="s">
        <v>452</v>
      </c>
      <c r="C191" s="62">
        <v>0</v>
      </c>
      <c r="D191" s="70">
        <v>0</v>
      </c>
      <c r="E191" s="62">
        <v>0</v>
      </c>
      <c r="F191" s="147" t="s">
        <v>112</v>
      </c>
      <c r="G191" s="147" t="s">
        <v>112</v>
      </c>
    </row>
    <row r="192" s="34" customFormat="1" spans="1:7">
      <c r="A192" s="145" t="s">
        <v>453</v>
      </c>
      <c r="B192" s="148" t="s">
        <v>74</v>
      </c>
      <c r="C192" s="62">
        <v>0</v>
      </c>
      <c r="D192" s="70">
        <v>0</v>
      </c>
      <c r="E192" s="62">
        <v>0</v>
      </c>
      <c r="F192" s="147" t="s">
        <v>112</v>
      </c>
      <c r="G192" s="147" t="s">
        <v>112</v>
      </c>
    </row>
    <row r="193" s="34" customFormat="1" spans="1:7">
      <c r="A193" s="145" t="s">
        <v>454</v>
      </c>
      <c r="B193" s="148" t="s">
        <v>69</v>
      </c>
      <c r="C193" s="62">
        <v>234</v>
      </c>
      <c r="D193" s="70">
        <v>276</v>
      </c>
      <c r="E193" s="62">
        <v>254</v>
      </c>
      <c r="F193" s="147">
        <v>1.086</v>
      </c>
      <c r="G193" s="147">
        <v>0.92</v>
      </c>
    </row>
    <row r="194" s="34" customFormat="1" spans="1:7">
      <c r="A194" s="145" t="s">
        <v>455</v>
      </c>
      <c r="B194" s="148" t="s">
        <v>456</v>
      </c>
      <c r="C194" s="62">
        <v>234</v>
      </c>
      <c r="D194" s="70">
        <v>276</v>
      </c>
      <c r="E194" s="62">
        <v>254</v>
      </c>
      <c r="F194" s="147">
        <v>1.086</v>
      </c>
      <c r="G194" s="147">
        <v>0.92</v>
      </c>
    </row>
    <row r="195" s="34" customFormat="1" spans="1:7">
      <c r="A195" s="145" t="s">
        <v>457</v>
      </c>
      <c r="B195" s="148" t="s">
        <v>458</v>
      </c>
      <c r="C195" s="62">
        <v>0</v>
      </c>
      <c r="D195" s="70">
        <v>0</v>
      </c>
      <c r="E195" s="62">
        <v>0</v>
      </c>
      <c r="F195" s="147" t="s">
        <v>112</v>
      </c>
      <c r="G195" s="147" t="s">
        <v>112</v>
      </c>
    </row>
    <row r="196" s="34" customFormat="1" spans="1:7">
      <c r="A196" s="145" t="s">
        <v>459</v>
      </c>
      <c r="B196" s="148" t="s">
        <v>460</v>
      </c>
      <c r="C196" s="62">
        <v>0</v>
      </c>
      <c r="D196" s="70">
        <v>0</v>
      </c>
      <c r="E196" s="62">
        <v>0</v>
      </c>
      <c r="F196" s="147" t="s">
        <v>112</v>
      </c>
      <c r="G196" s="147" t="s">
        <v>112</v>
      </c>
    </row>
    <row r="197" s="34" customFormat="1" spans="1:7">
      <c r="A197" s="145" t="s">
        <v>461</v>
      </c>
      <c r="B197" s="149" t="s">
        <v>70</v>
      </c>
      <c r="C197" s="62">
        <v>4102</v>
      </c>
      <c r="D197" s="70">
        <v>5695</v>
      </c>
      <c r="E197" s="62">
        <v>6879</v>
      </c>
      <c r="F197" s="147">
        <v>1.677</v>
      </c>
      <c r="G197" s="147">
        <v>1.208</v>
      </c>
    </row>
    <row r="198" s="34" customFormat="1" spans="1:7">
      <c r="A198" s="145" t="s">
        <v>462</v>
      </c>
      <c r="B198" s="149" t="s">
        <v>463</v>
      </c>
      <c r="C198" s="62">
        <v>0</v>
      </c>
      <c r="D198" s="63">
        <v>1662</v>
      </c>
      <c r="E198" s="62">
        <v>2335</v>
      </c>
      <c r="F198" s="147" t="s">
        <v>112</v>
      </c>
      <c r="G198" s="147">
        <v>1.405</v>
      </c>
    </row>
    <row r="199" s="34" customFormat="1" spans="1:7">
      <c r="A199" s="145" t="s">
        <v>464</v>
      </c>
      <c r="B199" s="149" t="s">
        <v>465</v>
      </c>
      <c r="C199" s="62">
        <v>4102</v>
      </c>
      <c r="D199" s="70">
        <v>4033</v>
      </c>
      <c r="E199" s="62">
        <v>4544</v>
      </c>
      <c r="F199" s="147">
        <v>1.108</v>
      </c>
      <c r="G199" s="147">
        <v>1.127</v>
      </c>
    </row>
    <row r="200" s="34" customFormat="1" spans="1:7">
      <c r="A200" s="145" t="s">
        <v>466</v>
      </c>
      <c r="B200" s="146" t="s">
        <v>467</v>
      </c>
      <c r="C200" s="62">
        <v>0</v>
      </c>
      <c r="D200" s="70">
        <v>0</v>
      </c>
      <c r="E200" s="62">
        <v>0</v>
      </c>
      <c r="F200" s="147" t="s">
        <v>112</v>
      </c>
      <c r="G200" s="147" t="s">
        <v>112</v>
      </c>
    </row>
    <row r="201" s="34" customFormat="1" spans="1:7">
      <c r="A201" s="145" t="s">
        <v>468</v>
      </c>
      <c r="B201" s="148" t="s">
        <v>71</v>
      </c>
      <c r="C201" s="62">
        <v>0</v>
      </c>
      <c r="D201" s="154">
        <v>0</v>
      </c>
      <c r="E201" s="98">
        <v>0</v>
      </c>
      <c r="F201" s="147" t="s">
        <v>112</v>
      </c>
      <c r="G201" s="147" t="s">
        <v>112</v>
      </c>
    </row>
    <row r="202" s="34" customFormat="1" spans="1:7">
      <c r="A202" s="145" t="s">
        <v>469</v>
      </c>
      <c r="B202" s="148" t="s">
        <v>470</v>
      </c>
      <c r="C202" s="62">
        <v>0</v>
      </c>
      <c r="D202" s="154">
        <v>0</v>
      </c>
      <c r="E202" s="98">
        <v>0</v>
      </c>
      <c r="F202" s="147" t="s">
        <v>112</v>
      </c>
      <c r="G202" s="147" t="s">
        <v>112</v>
      </c>
    </row>
    <row r="203" s="34" customFormat="1" spans="1:7">
      <c r="A203" s="145" t="s">
        <v>471</v>
      </c>
      <c r="B203" s="148" t="s">
        <v>472</v>
      </c>
      <c r="C203" s="62">
        <v>0</v>
      </c>
      <c r="D203" s="154">
        <v>0</v>
      </c>
      <c r="E203" s="98">
        <v>0</v>
      </c>
      <c r="F203" s="147" t="s">
        <v>112</v>
      </c>
      <c r="G203" s="147" t="s">
        <v>112</v>
      </c>
    </row>
    <row r="204" s="34" customFormat="1" spans="1:7">
      <c r="A204" s="145" t="s">
        <v>473</v>
      </c>
      <c r="B204" s="149" t="s">
        <v>474</v>
      </c>
      <c r="C204" s="98">
        <v>0</v>
      </c>
      <c r="D204" s="154">
        <v>0</v>
      </c>
      <c r="E204" s="98">
        <v>0</v>
      </c>
      <c r="F204" s="147" t="s">
        <v>112</v>
      </c>
      <c r="G204" s="147" t="s">
        <v>112</v>
      </c>
    </row>
    <row r="205" s="34" customFormat="1" spans="1:7">
      <c r="A205" s="145" t="s">
        <v>475</v>
      </c>
      <c r="B205" s="149" t="s">
        <v>476</v>
      </c>
      <c r="C205" s="62">
        <v>0</v>
      </c>
      <c r="D205" s="154">
        <v>0</v>
      </c>
      <c r="E205" s="98">
        <v>0</v>
      </c>
      <c r="F205" s="147" t="s">
        <v>112</v>
      </c>
      <c r="G205" s="147" t="s">
        <v>112</v>
      </c>
    </row>
    <row r="206" s="34" customFormat="1" spans="1:7">
      <c r="A206" s="145" t="s">
        <v>477</v>
      </c>
      <c r="B206" s="149" t="s">
        <v>72</v>
      </c>
      <c r="C206" s="62">
        <v>1393</v>
      </c>
      <c r="D206" s="154">
        <v>1343</v>
      </c>
      <c r="E206" s="98">
        <v>1864</v>
      </c>
      <c r="F206" s="147">
        <v>1.338</v>
      </c>
      <c r="G206" s="147">
        <v>1.388</v>
      </c>
    </row>
    <row r="207" s="34" customFormat="1" spans="1:7">
      <c r="A207" s="145" t="s">
        <v>478</v>
      </c>
      <c r="B207" s="148" t="s">
        <v>479</v>
      </c>
      <c r="C207" s="62">
        <v>460</v>
      </c>
      <c r="D207" s="154">
        <v>570</v>
      </c>
      <c r="E207" s="98">
        <v>784</v>
      </c>
      <c r="F207" s="147">
        <v>1.704</v>
      </c>
      <c r="G207" s="147">
        <v>1.375</v>
      </c>
    </row>
    <row r="208" s="34" customFormat="1" spans="1:7">
      <c r="A208" s="145" t="s">
        <v>480</v>
      </c>
      <c r="B208" s="148" t="s">
        <v>481</v>
      </c>
      <c r="C208" s="62">
        <v>933</v>
      </c>
      <c r="D208" s="154">
        <v>703</v>
      </c>
      <c r="E208" s="98">
        <v>1080</v>
      </c>
      <c r="F208" s="147">
        <v>1.158</v>
      </c>
      <c r="G208" s="147">
        <v>1.536</v>
      </c>
    </row>
    <row r="209" s="34" customFormat="1" spans="1:7">
      <c r="A209" s="145" t="s">
        <v>482</v>
      </c>
      <c r="B209" s="148" t="s">
        <v>483</v>
      </c>
      <c r="C209" s="62">
        <v>0</v>
      </c>
      <c r="D209" s="154">
        <v>0</v>
      </c>
      <c r="E209" s="98">
        <v>0</v>
      </c>
      <c r="F209" s="147" t="s">
        <v>112</v>
      </c>
      <c r="G209" s="147" t="s">
        <v>112</v>
      </c>
    </row>
    <row r="210" s="34" customFormat="1" spans="1:7">
      <c r="A210" s="145" t="s">
        <v>484</v>
      </c>
      <c r="B210" s="148" t="s">
        <v>485</v>
      </c>
      <c r="C210" s="98">
        <v>0</v>
      </c>
      <c r="D210" s="154">
        <v>0</v>
      </c>
      <c r="E210" s="98">
        <v>0</v>
      </c>
      <c r="F210" s="147" t="s">
        <v>112</v>
      </c>
      <c r="G210" s="147" t="s">
        <v>112</v>
      </c>
    </row>
    <row r="211" s="34" customFormat="1" spans="1:7">
      <c r="A211" s="145" t="s">
        <v>486</v>
      </c>
      <c r="B211" s="148" t="s">
        <v>487</v>
      </c>
      <c r="C211" s="62">
        <v>0</v>
      </c>
      <c r="D211" s="154">
        <v>0</v>
      </c>
      <c r="E211" s="98">
        <v>0</v>
      </c>
      <c r="F211" s="147" t="s">
        <v>112</v>
      </c>
      <c r="G211" s="147" t="s">
        <v>112</v>
      </c>
    </row>
    <row r="212" s="34" customFormat="1" spans="1:7">
      <c r="A212" s="145" t="s">
        <v>488</v>
      </c>
      <c r="B212" s="148" t="s">
        <v>489</v>
      </c>
      <c r="C212" s="62">
        <v>0</v>
      </c>
      <c r="D212" s="154">
        <v>70</v>
      </c>
      <c r="E212" s="98">
        <v>0</v>
      </c>
      <c r="F212" s="147" t="s">
        <v>112</v>
      </c>
      <c r="G212" s="147">
        <v>0</v>
      </c>
    </row>
    <row r="213" s="34" customFormat="1" spans="1:7">
      <c r="A213" s="145" t="s">
        <v>490</v>
      </c>
      <c r="B213" s="148" t="s">
        <v>491</v>
      </c>
      <c r="C213" s="62">
        <v>0</v>
      </c>
      <c r="D213" s="154">
        <v>0</v>
      </c>
      <c r="E213" s="98">
        <v>0</v>
      </c>
      <c r="F213" s="147" t="s">
        <v>112</v>
      </c>
      <c r="G213" s="147" t="s">
        <v>112</v>
      </c>
    </row>
    <row r="214" s="34" customFormat="1" spans="1:7">
      <c r="A214" s="145" t="s">
        <v>492</v>
      </c>
      <c r="B214" s="148" t="s">
        <v>73</v>
      </c>
      <c r="C214" s="62">
        <v>3000</v>
      </c>
      <c r="D214" s="154">
        <v>0</v>
      </c>
      <c r="E214" s="98">
        <v>3000</v>
      </c>
      <c r="F214" s="147">
        <v>1</v>
      </c>
      <c r="G214" s="147" t="s">
        <v>112</v>
      </c>
    </row>
    <row r="215" s="34" customFormat="1" spans="1:7">
      <c r="A215" s="145" t="s">
        <v>493</v>
      </c>
      <c r="B215" s="148" t="s">
        <v>74</v>
      </c>
      <c r="C215" s="62">
        <v>8160</v>
      </c>
      <c r="D215" s="154">
        <v>1521</v>
      </c>
      <c r="E215" s="98">
        <v>2935</v>
      </c>
      <c r="F215" s="147">
        <v>0.36</v>
      </c>
      <c r="G215" s="147">
        <v>1.93</v>
      </c>
    </row>
    <row r="216" s="34" customFormat="1" spans="1:7">
      <c r="A216" s="145" t="s">
        <v>494</v>
      </c>
      <c r="B216" s="148" t="s">
        <v>495</v>
      </c>
      <c r="C216" s="62">
        <v>8160</v>
      </c>
      <c r="D216" s="154">
        <v>0</v>
      </c>
      <c r="E216" s="98">
        <v>2935</v>
      </c>
      <c r="F216" s="147">
        <v>0.36</v>
      </c>
      <c r="G216" s="147" t="s">
        <v>112</v>
      </c>
    </row>
    <row r="217" s="34" customFormat="1" spans="1:7">
      <c r="A217" s="145" t="s">
        <v>496</v>
      </c>
      <c r="B217" s="148" t="s">
        <v>74</v>
      </c>
      <c r="C217" s="98">
        <v>0</v>
      </c>
      <c r="D217" s="154">
        <v>1521</v>
      </c>
      <c r="E217" s="98">
        <v>0</v>
      </c>
      <c r="F217" s="147" t="s">
        <v>112</v>
      </c>
      <c r="G217" s="147">
        <v>0</v>
      </c>
    </row>
    <row r="218" s="34" customFormat="1" spans="1:7">
      <c r="A218" s="145" t="s">
        <v>497</v>
      </c>
      <c r="B218" s="148" t="s">
        <v>75</v>
      </c>
      <c r="C218" s="62">
        <v>1342</v>
      </c>
      <c r="D218" s="70">
        <v>1342</v>
      </c>
      <c r="E218" s="62">
        <v>1268</v>
      </c>
      <c r="F218" s="147">
        <v>0.945</v>
      </c>
      <c r="G218" s="147">
        <v>0.945</v>
      </c>
    </row>
    <row r="219" s="34" customFormat="1" spans="1:7">
      <c r="A219" s="145" t="s">
        <v>498</v>
      </c>
      <c r="B219" s="148" t="s">
        <v>499</v>
      </c>
      <c r="C219" s="62">
        <v>1342</v>
      </c>
      <c r="D219" s="70">
        <v>1342</v>
      </c>
      <c r="E219" s="62">
        <v>1268</v>
      </c>
      <c r="F219" s="147">
        <v>0.945</v>
      </c>
      <c r="G219" s="147">
        <v>0.945</v>
      </c>
    </row>
    <row r="220" s="34" customFormat="1" spans="1:7">
      <c r="A220" s="145" t="s">
        <v>500</v>
      </c>
      <c r="B220" s="148" t="s">
        <v>76</v>
      </c>
      <c r="C220" s="62">
        <v>0</v>
      </c>
      <c r="D220" s="70">
        <v>0</v>
      </c>
      <c r="E220" s="62">
        <v>0</v>
      </c>
      <c r="F220" s="147" t="s">
        <v>112</v>
      </c>
      <c r="G220" s="147" t="s">
        <v>112</v>
      </c>
    </row>
    <row r="221" s="34" customFormat="1" spans="1:7">
      <c r="A221" s="145" t="s">
        <v>501</v>
      </c>
      <c r="B221" s="148" t="s">
        <v>502</v>
      </c>
      <c r="C221" s="62">
        <v>0</v>
      </c>
      <c r="D221" s="70">
        <v>0</v>
      </c>
      <c r="E221" s="62">
        <v>0</v>
      </c>
      <c r="F221" s="147" t="s">
        <v>112</v>
      </c>
      <c r="G221" s="147" t="s">
        <v>112</v>
      </c>
    </row>
    <row r="222" s="34" customFormat="1" spans="1:7">
      <c r="A222" s="145"/>
      <c r="B222" s="148"/>
      <c r="C222" s="62"/>
      <c r="D222" s="70"/>
      <c r="E222" s="62"/>
      <c r="F222" s="147"/>
      <c r="G222" s="147"/>
    </row>
    <row r="223" s="34" customFormat="1" spans="1:7">
      <c r="A223" s="145"/>
      <c r="B223" s="148" t="s">
        <v>18</v>
      </c>
      <c r="C223" s="62">
        <v>130143</v>
      </c>
      <c r="D223" s="70">
        <v>146212</v>
      </c>
      <c r="E223" s="62">
        <v>133056</v>
      </c>
      <c r="F223" s="147">
        <v>1.022</v>
      </c>
      <c r="G223" s="147">
        <v>0.91</v>
      </c>
    </row>
    <row r="224" spans="3:3">
      <c r="C224" s="36">
        <f>C223-3000</f>
        <v>127143</v>
      </c>
    </row>
  </sheetData>
  <autoFilter xmlns:etc="http://www.wps.cn/officeDocument/2017/etCustomData" ref="A5:G221" etc:filterBottomFollowUsedRange="0">
    <extLst/>
  </autoFilter>
  <mergeCells count="5">
    <mergeCell ref="A2:G2"/>
    <mergeCell ref="A4:B4"/>
    <mergeCell ref="E4:G4"/>
    <mergeCell ref="C4:C5"/>
    <mergeCell ref="D4:D5"/>
  </mergeCells>
  <conditionalFormatting sqref="A1:A64470">
    <cfRule type="duplicateValues" dxfId="0" priority="1"/>
  </conditionalFormatting>
  <printOptions horizontalCentered="1"/>
  <pageMargins left="0.313888888888889" right="0.313888888888889" top="0.354166666666667" bottom="0.354166666666667" header="0.313888888888889" footer="0.313888888888889"/>
  <pageSetup paperSize="9" scale="8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5"/>
  <sheetViews>
    <sheetView showZeros="0" workbookViewId="0">
      <pane xSplit="1" ySplit="4" topLeftCell="B5" activePane="bottomRight" state="frozen"/>
      <selection/>
      <selection pane="topRight"/>
      <selection pane="bottomLeft"/>
      <selection pane="bottomRight" activeCell="G10" sqref="G10"/>
    </sheetView>
  </sheetViews>
  <sheetFormatPr defaultColWidth="8.75" defaultRowHeight="21" customHeight="1" outlineLevelCol="1"/>
  <cols>
    <col min="1" max="1" width="47" style="25" customWidth="1"/>
    <col min="2" max="2" width="44" style="25" customWidth="1"/>
    <col min="3" max="20" width="9" style="25" customWidth="1"/>
    <col min="21" max="16384" width="8.75" style="25"/>
  </cols>
  <sheetData>
    <row r="1" s="25" customFormat="1" ht="20.45" customHeight="1" spans="1:1">
      <c r="A1" s="25" t="s">
        <v>503</v>
      </c>
    </row>
    <row r="2" s="25" customFormat="1" ht="73.5" customHeight="1" spans="1:2">
      <c r="A2" s="88" t="s">
        <v>504</v>
      </c>
      <c r="B2" s="88"/>
    </row>
    <row r="3" s="25" customFormat="1" ht="20.25" customHeight="1" spans="1:2">
      <c r="A3" s="113" t="s">
        <v>2</v>
      </c>
      <c r="B3" s="113"/>
    </row>
    <row r="4" s="110" customFormat="1" ht="24" customHeight="1" spans="1:2">
      <c r="A4" s="114" t="s">
        <v>3</v>
      </c>
      <c r="B4" s="114" t="s">
        <v>23</v>
      </c>
    </row>
    <row r="5" s="111" customFormat="1" ht="24" customHeight="1" spans="1:2">
      <c r="A5" s="115" t="s">
        <v>77</v>
      </c>
      <c r="B5" s="116">
        <f>B6+B10+B21+B24</f>
        <v>70369</v>
      </c>
    </row>
    <row r="6" s="112" customFormat="1" ht="24" customHeight="1" spans="1:2">
      <c r="A6" s="117" t="s">
        <v>505</v>
      </c>
      <c r="B6" s="116">
        <f>SUM(B7:B9)</f>
        <v>37025</v>
      </c>
    </row>
    <row r="7" s="112" customFormat="1" ht="24" customHeight="1" spans="1:2">
      <c r="A7" s="117" t="s">
        <v>506</v>
      </c>
      <c r="B7" s="116">
        <v>29354</v>
      </c>
    </row>
    <row r="8" s="112" customFormat="1" ht="24" customHeight="1" spans="1:2">
      <c r="A8" s="117" t="s">
        <v>507</v>
      </c>
      <c r="B8" s="116">
        <v>5084</v>
      </c>
    </row>
    <row r="9" s="112" customFormat="1" ht="24" customHeight="1" spans="1:2">
      <c r="A9" s="117" t="s">
        <v>508</v>
      </c>
      <c r="B9" s="116">
        <v>2587</v>
      </c>
    </row>
    <row r="10" s="112" customFormat="1" ht="24" customHeight="1" spans="1:2">
      <c r="A10" s="117" t="s">
        <v>509</v>
      </c>
      <c r="B10" s="116">
        <f>SUM(B11:B20)</f>
        <v>3348</v>
      </c>
    </row>
    <row r="11" s="112" customFormat="1" ht="24" customHeight="1" spans="1:2">
      <c r="A11" s="117" t="s">
        <v>510</v>
      </c>
      <c r="B11" s="116">
        <v>2823</v>
      </c>
    </row>
    <row r="12" s="112" customFormat="1" ht="24" customHeight="1" spans="1:2">
      <c r="A12" s="117" t="s">
        <v>511</v>
      </c>
      <c r="B12" s="116">
        <v>1</v>
      </c>
    </row>
    <row r="13" s="112" customFormat="1" ht="24" customHeight="1" spans="1:2">
      <c r="A13" s="117" t="s">
        <v>512</v>
      </c>
      <c r="B13" s="116">
        <v>5</v>
      </c>
    </row>
    <row r="14" s="112" customFormat="1" ht="24" customHeight="1" spans="1:2">
      <c r="A14" s="117" t="s">
        <v>513</v>
      </c>
      <c r="B14" s="116"/>
    </row>
    <row r="15" s="112" customFormat="1" ht="24" customHeight="1" spans="1:2">
      <c r="A15" s="117" t="s">
        <v>514</v>
      </c>
      <c r="B15" s="116">
        <v>45</v>
      </c>
    </row>
    <row r="16" s="112" customFormat="1" ht="24" customHeight="1" spans="1:2">
      <c r="A16" s="117" t="s">
        <v>515</v>
      </c>
      <c r="B16" s="116">
        <v>36</v>
      </c>
    </row>
    <row r="17" s="112" customFormat="1" ht="24" customHeight="1" spans="1:2">
      <c r="A17" s="117" t="s">
        <v>516</v>
      </c>
      <c r="B17" s="116"/>
    </row>
    <row r="18" s="112" customFormat="1" ht="24" customHeight="1" spans="1:2">
      <c r="A18" s="117" t="s">
        <v>517</v>
      </c>
      <c r="B18" s="116">
        <v>305</v>
      </c>
    </row>
    <row r="19" s="112" customFormat="1" ht="24" customHeight="1" spans="1:2">
      <c r="A19" s="117" t="s">
        <v>518</v>
      </c>
      <c r="B19" s="116">
        <v>20</v>
      </c>
    </row>
    <row r="20" s="112" customFormat="1" ht="24" customHeight="1" spans="1:2">
      <c r="A20" s="117" t="s">
        <v>519</v>
      </c>
      <c r="B20" s="116">
        <v>113</v>
      </c>
    </row>
    <row r="21" s="112" customFormat="1" ht="24" customHeight="1" spans="1:2">
      <c r="A21" s="117" t="s">
        <v>520</v>
      </c>
      <c r="B21" s="116">
        <f>SUM(B22:B23)</f>
        <v>26275</v>
      </c>
    </row>
    <row r="22" s="112" customFormat="1" ht="24" customHeight="1" spans="1:2">
      <c r="A22" s="117" t="s">
        <v>521</v>
      </c>
      <c r="B22" s="116">
        <v>25520</v>
      </c>
    </row>
    <row r="23" s="112" customFormat="1" ht="24" customHeight="1" spans="1:2">
      <c r="A23" s="117" t="s">
        <v>522</v>
      </c>
      <c r="B23" s="116">
        <v>755</v>
      </c>
    </row>
    <row r="24" s="112" customFormat="1" ht="24" customHeight="1" spans="1:2">
      <c r="A24" s="117" t="s">
        <v>523</v>
      </c>
      <c r="B24" s="116">
        <f>SUM(B25:B26)</f>
        <v>3721</v>
      </c>
    </row>
    <row r="25" s="112" customFormat="1" ht="24" customHeight="1" spans="1:2">
      <c r="A25" s="117" t="s">
        <v>524</v>
      </c>
      <c r="B25" s="116">
        <v>246</v>
      </c>
    </row>
    <row r="26" s="112" customFormat="1" ht="24" customHeight="1" spans="1:2">
      <c r="A26" s="117" t="s">
        <v>525</v>
      </c>
      <c r="B26" s="116">
        <v>3475</v>
      </c>
    </row>
    <row r="27" s="25" customFormat="1" ht="61" customHeight="1" spans="1:2">
      <c r="A27" s="118" t="s">
        <v>526</v>
      </c>
      <c r="B27" s="119"/>
    </row>
    <row r="28" s="25" customFormat="1" ht="17.25" customHeight="1"/>
    <row r="29" s="25" customFormat="1" ht="17.25" customHeight="1"/>
    <row r="30" s="25" customFormat="1" ht="17.25" customHeight="1"/>
    <row r="31" s="25" customFormat="1" ht="17.25" customHeight="1"/>
    <row r="32" s="25" customFormat="1" ht="17.25" customHeight="1"/>
    <row r="33" s="25" customFormat="1" ht="17.25" customHeight="1"/>
    <row r="34" s="25" customFormat="1" ht="17.25" customHeight="1"/>
    <row r="35" s="25" customFormat="1" ht="17.25" customHeight="1"/>
  </sheetData>
  <mergeCells count="3">
    <mergeCell ref="A2:B2"/>
    <mergeCell ref="A3:B3"/>
    <mergeCell ref="A27:B27"/>
  </mergeCells>
  <printOptions horizontalCentered="1"/>
  <pageMargins left="1.10208333333333" right="1.10208333333333" top="1.45625" bottom="1.37777777777778" header="0.511805555555556" footer="0.511805555555556"/>
  <pageSetup paperSize="9" scale="60" fitToHeight="0" orientation="portrait" horizont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
  <sheetViews>
    <sheetView workbookViewId="0">
      <selection activeCell="G12" sqref="G12"/>
    </sheetView>
  </sheetViews>
  <sheetFormatPr defaultColWidth="8.75" defaultRowHeight="15.6" outlineLevelCol="3"/>
  <cols>
    <col min="1" max="1" width="26.625" style="32" customWidth="1"/>
    <col min="2" max="2" width="20" style="32" customWidth="1"/>
    <col min="3" max="3" width="18.125" style="32" customWidth="1"/>
    <col min="4" max="4" width="19.75" style="32" customWidth="1"/>
    <col min="5" max="25" width="9" style="32" customWidth="1"/>
    <col min="26" max="16384" width="8.75" style="32"/>
  </cols>
  <sheetData>
    <row r="1" spans="1:1">
      <c r="A1" s="32" t="s">
        <v>527</v>
      </c>
    </row>
    <row r="2" ht="25.8" spans="1:4">
      <c r="A2" s="38" t="s">
        <v>528</v>
      </c>
      <c r="B2" s="38"/>
      <c r="C2" s="38"/>
      <c r="D2" s="38"/>
    </row>
    <row r="3" ht="18.75" customHeight="1" spans="4:4">
      <c r="D3" s="103" t="s">
        <v>2</v>
      </c>
    </row>
    <row r="4" ht="24" customHeight="1" spans="1:4">
      <c r="A4" s="93" t="s">
        <v>529</v>
      </c>
      <c r="B4" s="104" t="s">
        <v>530</v>
      </c>
      <c r="C4" s="104" t="s">
        <v>531</v>
      </c>
      <c r="D4" s="104" t="s">
        <v>532</v>
      </c>
    </row>
    <row r="5" ht="18.75" customHeight="1" spans="1:4">
      <c r="A5" s="93"/>
      <c r="B5" s="104"/>
      <c r="C5" s="104"/>
      <c r="D5" s="104"/>
    </row>
    <row r="6" spans="1:4">
      <c r="A6" s="93"/>
      <c r="B6" s="104"/>
      <c r="C6" s="104"/>
      <c r="D6" s="104"/>
    </row>
    <row r="7" ht="40.5" customHeight="1" spans="1:4">
      <c r="A7" s="93" t="s">
        <v>533</v>
      </c>
      <c r="B7" s="94">
        <f>B9+B10</f>
        <v>367.64</v>
      </c>
      <c r="C7" s="94">
        <f>SUM(C8:C11)</f>
        <v>367</v>
      </c>
      <c r="D7" s="105">
        <f>(C7-B7)/B7*100</f>
        <v>-0.17</v>
      </c>
    </row>
    <row r="8" ht="40.5" customHeight="1" spans="1:4">
      <c r="A8" s="93" t="s">
        <v>534</v>
      </c>
      <c r="B8" s="94"/>
      <c r="C8" s="94"/>
      <c r="D8" s="105"/>
    </row>
    <row r="9" ht="40.5" customHeight="1" spans="1:4">
      <c r="A9" s="93" t="s">
        <v>535</v>
      </c>
      <c r="B9" s="94">
        <v>40.33</v>
      </c>
      <c r="C9" s="94">
        <v>40</v>
      </c>
      <c r="D9" s="105">
        <f>(C9-B9)/B9*100</f>
        <v>-0.82</v>
      </c>
    </row>
    <row r="10" ht="40.5" customHeight="1" spans="1:4">
      <c r="A10" s="93" t="s">
        <v>536</v>
      </c>
      <c r="B10" s="106">
        <v>327.31</v>
      </c>
      <c r="C10" s="107">
        <v>327</v>
      </c>
      <c r="D10" s="105">
        <f>(C10-B10)/B10*100</f>
        <v>-0.09</v>
      </c>
    </row>
    <row r="11" ht="40.5" customHeight="1" spans="1:4">
      <c r="A11" s="93" t="s">
        <v>537</v>
      </c>
      <c r="B11" s="108"/>
      <c r="C11" s="93"/>
      <c r="D11" s="93"/>
    </row>
    <row r="12" ht="168" customHeight="1" spans="1:1">
      <c r="A12" s="109" t="s">
        <v>538</v>
      </c>
    </row>
  </sheetData>
  <mergeCells count="6">
    <mergeCell ref="A2:D2"/>
    <mergeCell ref="A12:D12"/>
    <mergeCell ref="A4:A6"/>
    <mergeCell ref="B4:B6"/>
    <mergeCell ref="C4:C6"/>
    <mergeCell ref="D4:D6"/>
  </mergeCells>
  <pageMargins left="0.698611111111111" right="0.698611111111111" top="0.75" bottom="0.75" header="0.3" footer="0.3"/>
  <pageSetup paperSize="9" scale="97"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73"/>
  <sheetViews>
    <sheetView showZeros="0" workbookViewId="0">
      <pane ySplit="5" topLeftCell="A6" activePane="bottomLeft" state="frozen"/>
      <selection/>
      <selection pane="bottomLeft" activeCell="F15" sqref="F15"/>
    </sheetView>
  </sheetViews>
  <sheetFormatPr defaultColWidth="8.75" defaultRowHeight="22.5" customHeight="1" outlineLevelCol="1"/>
  <cols>
    <col min="1" max="1" width="48.75" style="32" customWidth="1"/>
    <col min="2" max="2" width="39.1" style="37" customWidth="1"/>
    <col min="3" max="18" width="9" style="32" customWidth="1"/>
    <col min="19" max="16384" width="8.75" style="32"/>
  </cols>
  <sheetData>
    <row r="1" ht="20.45" customHeight="1" spans="1:1">
      <c r="A1" s="32" t="s">
        <v>539</v>
      </c>
    </row>
    <row r="2" ht="49.5" customHeight="1" spans="1:2">
      <c r="A2" s="88" t="s">
        <v>540</v>
      </c>
      <c r="B2" s="89"/>
    </row>
    <row r="3" ht="18.75" customHeight="1" spans="2:2">
      <c r="B3" s="90" t="s">
        <v>2</v>
      </c>
    </row>
    <row r="4" ht="26.25" customHeight="1" spans="1:2">
      <c r="A4" s="91" t="s">
        <v>21</v>
      </c>
      <c r="B4" s="92" t="s">
        <v>91</v>
      </c>
    </row>
    <row r="5" ht="21.95" customHeight="1" spans="1:2">
      <c r="A5" s="93" t="s">
        <v>77</v>
      </c>
      <c r="B5" s="94">
        <f>B6+B13+B52</f>
        <v>44118</v>
      </c>
    </row>
    <row r="6" s="87" customFormat="1" ht="19.5" customHeight="1" spans="1:2">
      <c r="A6" s="95" t="s">
        <v>10</v>
      </c>
      <c r="B6" s="96">
        <f>SUM(B7:B12)</f>
        <v>6378</v>
      </c>
    </row>
    <row r="7" s="87" customFormat="1" ht="19.5" customHeight="1" spans="1:2">
      <c r="A7" s="97" t="s">
        <v>541</v>
      </c>
      <c r="B7" s="96">
        <v>862</v>
      </c>
    </row>
    <row r="8" s="87" customFormat="1" ht="19.5" customHeight="1" spans="1:2">
      <c r="A8" s="97" t="s">
        <v>542</v>
      </c>
      <c r="B8" s="96">
        <v>191</v>
      </c>
    </row>
    <row r="9" s="87" customFormat="1" ht="19.5" customHeight="1" spans="1:2">
      <c r="A9" s="97" t="s">
        <v>543</v>
      </c>
      <c r="B9" s="96">
        <v>1406</v>
      </c>
    </row>
    <row r="10" s="87" customFormat="1" ht="19.5" customHeight="1" spans="1:2">
      <c r="A10" s="97" t="s">
        <v>544</v>
      </c>
      <c r="B10" s="96"/>
    </row>
    <row r="11" s="87" customFormat="1" ht="19.5" customHeight="1" spans="1:2">
      <c r="A11" s="97" t="s">
        <v>545</v>
      </c>
      <c r="B11" s="96">
        <v>3919</v>
      </c>
    </row>
    <row r="12" s="87" customFormat="1" ht="19.5" customHeight="1" spans="1:2">
      <c r="A12" s="97" t="s">
        <v>546</v>
      </c>
      <c r="B12" s="96"/>
    </row>
    <row r="13" s="87" customFormat="1" ht="19.5" customHeight="1" spans="1:2">
      <c r="A13" s="97" t="s">
        <v>12</v>
      </c>
      <c r="B13" s="96">
        <f>SUM(B14:B51)</f>
        <v>37021</v>
      </c>
    </row>
    <row r="14" s="87" customFormat="1" ht="24" customHeight="1" spans="1:2">
      <c r="A14" s="97" t="s">
        <v>547</v>
      </c>
      <c r="B14" s="96"/>
    </row>
    <row r="15" s="87" customFormat="1" ht="24" customHeight="1" spans="1:2">
      <c r="A15" s="98" t="s">
        <v>548</v>
      </c>
      <c r="B15" s="96">
        <v>6802</v>
      </c>
    </row>
    <row r="16" s="87" customFormat="1" ht="24" customHeight="1" spans="1:2">
      <c r="A16" s="99" t="s">
        <v>549</v>
      </c>
      <c r="B16" s="96">
        <v>4444</v>
      </c>
    </row>
    <row r="17" s="87" customFormat="1" ht="24" customHeight="1" spans="1:2">
      <c r="A17" s="99" t="s">
        <v>550</v>
      </c>
      <c r="B17" s="96">
        <v>79</v>
      </c>
    </row>
    <row r="18" s="87" customFormat="1" ht="24" customHeight="1" spans="1:2">
      <c r="A18" s="99" t="s">
        <v>551</v>
      </c>
      <c r="B18" s="96"/>
    </row>
    <row r="19" s="87" customFormat="1" ht="24" customHeight="1" spans="1:2">
      <c r="A19" s="99" t="s">
        <v>552</v>
      </c>
      <c r="B19" s="96"/>
    </row>
    <row r="20" s="87" customFormat="1" ht="24" customHeight="1" spans="1:2">
      <c r="A20" s="99" t="s">
        <v>553</v>
      </c>
      <c r="B20" s="96"/>
    </row>
    <row r="21" s="87" customFormat="1" ht="24" customHeight="1" spans="1:2">
      <c r="A21" s="99" t="s">
        <v>554</v>
      </c>
      <c r="B21" s="96"/>
    </row>
    <row r="22" s="87" customFormat="1" ht="24" customHeight="1" spans="1:2">
      <c r="A22" s="99" t="s">
        <v>555</v>
      </c>
      <c r="B22" s="96">
        <v>6834</v>
      </c>
    </row>
    <row r="23" s="87" customFormat="1" ht="24" customHeight="1" spans="1:2">
      <c r="A23" s="99" t="s">
        <v>556</v>
      </c>
      <c r="B23" s="96"/>
    </row>
    <row r="24" s="87" customFormat="1" ht="24" customHeight="1" spans="1:2">
      <c r="A24" s="99" t="s">
        <v>557</v>
      </c>
      <c r="B24" s="96"/>
    </row>
    <row r="25" s="87" customFormat="1" ht="24" customHeight="1" spans="1:2">
      <c r="A25" s="99" t="s">
        <v>558</v>
      </c>
      <c r="B25" s="96"/>
    </row>
    <row r="26" s="87" customFormat="1" ht="24" customHeight="1" spans="1:2">
      <c r="A26" s="99" t="s">
        <v>559</v>
      </c>
      <c r="B26" s="96"/>
    </row>
    <row r="27" s="87" customFormat="1" ht="24" customHeight="1" spans="1:2">
      <c r="A27" s="100" t="s">
        <v>560</v>
      </c>
      <c r="B27" s="101"/>
    </row>
    <row r="28" s="87" customFormat="1" ht="24" customHeight="1" spans="1:2">
      <c r="A28" s="100" t="s">
        <v>561</v>
      </c>
      <c r="B28" s="101"/>
    </row>
    <row r="29" s="87" customFormat="1" ht="24" customHeight="1" spans="1:2">
      <c r="A29" s="100" t="s">
        <v>562</v>
      </c>
      <c r="B29" s="101"/>
    </row>
    <row r="30" s="87" customFormat="1" ht="24" customHeight="1" spans="1:2">
      <c r="A30" s="100" t="s">
        <v>563</v>
      </c>
      <c r="B30" s="101">
        <v>78</v>
      </c>
    </row>
    <row r="31" s="87" customFormat="1" ht="24" customHeight="1" spans="1:2">
      <c r="A31" s="100" t="s">
        <v>564</v>
      </c>
      <c r="B31" s="101">
        <v>2950</v>
      </c>
    </row>
    <row r="32" s="87" customFormat="1" ht="24" customHeight="1" spans="1:2">
      <c r="A32" s="100" t="s">
        <v>565</v>
      </c>
      <c r="B32" s="101"/>
    </row>
    <row r="33" s="87" customFormat="1" ht="24" customHeight="1" spans="1:2">
      <c r="A33" s="100" t="s">
        <v>566</v>
      </c>
      <c r="B33" s="101"/>
    </row>
    <row r="34" s="87" customFormat="1" ht="24" customHeight="1" spans="1:2">
      <c r="A34" s="100" t="s">
        <v>567</v>
      </c>
      <c r="B34" s="101">
        <v>2862</v>
      </c>
    </row>
    <row r="35" s="87" customFormat="1" ht="24" customHeight="1" spans="1:2">
      <c r="A35" s="100" t="s">
        <v>568</v>
      </c>
      <c r="B35" s="101">
        <v>398</v>
      </c>
    </row>
    <row r="36" s="87" customFormat="1" ht="24" customHeight="1" spans="1:2">
      <c r="A36" s="100" t="s">
        <v>569</v>
      </c>
      <c r="B36" s="101"/>
    </row>
    <row r="37" s="87" customFormat="1" ht="24" customHeight="1" spans="1:2">
      <c r="A37" s="100" t="s">
        <v>570</v>
      </c>
      <c r="B37" s="101"/>
    </row>
    <row r="38" s="87" customFormat="1" ht="24" customHeight="1" spans="1:2">
      <c r="A38" s="100" t="s">
        <v>571</v>
      </c>
      <c r="B38" s="101">
        <v>745</v>
      </c>
    </row>
    <row r="39" s="87" customFormat="1" ht="24" customHeight="1" spans="1:2">
      <c r="A39" s="100" t="s">
        <v>572</v>
      </c>
      <c r="B39" s="101"/>
    </row>
    <row r="40" s="87" customFormat="1" ht="24" customHeight="1" spans="1:2">
      <c r="A40" s="100" t="s">
        <v>573</v>
      </c>
      <c r="B40" s="101"/>
    </row>
    <row r="41" s="87" customFormat="1" ht="24" customHeight="1" spans="1:2">
      <c r="A41" s="100" t="s">
        <v>574</v>
      </c>
      <c r="B41" s="101"/>
    </row>
    <row r="42" s="87" customFormat="1" ht="24" customHeight="1" spans="1:2">
      <c r="A42" s="100" t="s">
        <v>575</v>
      </c>
      <c r="B42" s="101"/>
    </row>
    <row r="43" s="87" customFormat="1" ht="24" customHeight="1" spans="1:2">
      <c r="A43" s="100" t="s">
        <v>576</v>
      </c>
      <c r="B43" s="101"/>
    </row>
    <row r="44" s="87" customFormat="1" ht="24" customHeight="1" spans="1:2">
      <c r="A44" s="100" t="s">
        <v>577</v>
      </c>
      <c r="B44" s="101"/>
    </row>
    <row r="45" s="87" customFormat="1" ht="24" customHeight="1" spans="1:2">
      <c r="A45" s="100" t="s">
        <v>578</v>
      </c>
      <c r="B45" s="101"/>
    </row>
    <row r="46" s="87" customFormat="1" ht="24" customHeight="1" spans="1:2">
      <c r="A46" s="100" t="s">
        <v>579</v>
      </c>
      <c r="B46" s="101"/>
    </row>
    <row r="47" s="87" customFormat="1" ht="24" customHeight="1" spans="1:2">
      <c r="A47" s="100" t="s">
        <v>580</v>
      </c>
      <c r="B47" s="101"/>
    </row>
    <row r="48" s="87" customFormat="1" ht="24" customHeight="1" spans="1:2">
      <c r="A48" s="99" t="s">
        <v>581</v>
      </c>
      <c r="B48" s="96">
        <v>11829</v>
      </c>
    </row>
    <row r="49" s="87" customFormat="1" ht="24" customHeight="1" spans="1:2">
      <c r="A49" s="99" t="s">
        <v>582</v>
      </c>
      <c r="B49" s="96"/>
    </row>
    <row r="50" s="87" customFormat="1" ht="24" customHeight="1" spans="1:2">
      <c r="A50" s="99" t="s">
        <v>583</v>
      </c>
      <c r="B50" s="96"/>
    </row>
    <row r="51" s="87" customFormat="1" ht="24" customHeight="1" spans="1:2">
      <c r="A51" s="99" t="s">
        <v>584</v>
      </c>
      <c r="B51" s="96"/>
    </row>
    <row r="52" s="87" customFormat="1" customHeight="1" spans="1:2">
      <c r="A52" s="99" t="s">
        <v>13</v>
      </c>
      <c r="B52" s="96">
        <f>SUM(B53:B73)</f>
        <v>719</v>
      </c>
    </row>
    <row r="53" s="87" customFormat="1" customHeight="1" spans="1:2">
      <c r="A53" s="99" t="s">
        <v>585</v>
      </c>
      <c r="B53" s="96"/>
    </row>
    <row r="54" s="87" customFormat="1" customHeight="1" spans="1:2">
      <c r="A54" s="99" t="s">
        <v>586</v>
      </c>
      <c r="B54" s="96"/>
    </row>
    <row r="55" s="87" customFormat="1" customHeight="1" spans="1:2">
      <c r="A55" s="99" t="s">
        <v>587</v>
      </c>
      <c r="B55" s="96"/>
    </row>
    <row r="56" s="87" customFormat="1" customHeight="1" spans="1:2">
      <c r="A56" s="99" t="s">
        <v>588</v>
      </c>
      <c r="B56" s="96"/>
    </row>
    <row r="57" s="87" customFormat="1" customHeight="1" spans="1:2">
      <c r="A57" s="99" t="s">
        <v>589</v>
      </c>
      <c r="B57" s="96"/>
    </row>
    <row r="58" s="87" customFormat="1" customHeight="1" spans="1:2">
      <c r="A58" s="99" t="s">
        <v>590</v>
      </c>
      <c r="B58" s="96"/>
    </row>
    <row r="59" s="87" customFormat="1" customHeight="1" spans="1:2">
      <c r="A59" s="99" t="s">
        <v>591</v>
      </c>
      <c r="B59" s="96">
        <v>1</v>
      </c>
    </row>
    <row r="60" s="87" customFormat="1" customHeight="1" spans="1:2">
      <c r="A60" s="99" t="s">
        <v>592</v>
      </c>
      <c r="B60" s="96"/>
    </row>
    <row r="61" s="87" customFormat="1" customHeight="1" spans="1:2">
      <c r="A61" s="99" t="s">
        <v>593</v>
      </c>
      <c r="B61" s="96"/>
    </row>
    <row r="62" s="87" customFormat="1" customHeight="1" spans="1:2">
      <c r="A62" s="99" t="s">
        <v>594</v>
      </c>
      <c r="B62" s="96">
        <v>640</v>
      </c>
    </row>
    <row r="63" s="87" customFormat="1" customHeight="1" spans="1:2">
      <c r="A63" s="99" t="s">
        <v>595</v>
      </c>
      <c r="B63" s="96"/>
    </row>
    <row r="64" s="87" customFormat="1" customHeight="1" spans="1:2">
      <c r="A64" s="99" t="s">
        <v>596</v>
      </c>
      <c r="B64" s="96">
        <v>75</v>
      </c>
    </row>
    <row r="65" s="87" customFormat="1" customHeight="1" spans="1:2">
      <c r="A65" s="99" t="s">
        <v>597</v>
      </c>
      <c r="B65" s="96"/>
    </row>
    <row r="66" s="87" customFormat="1" customHeight="1" spans="1:2">
      <c r="A66" s="99" t="s">
        <v>598</v>
      </c>
      <c r="B66" s="96"/>
    </row>
    <row r="67" s="87" customFormat="1" customHeight="1" spans="1:2">
      <c r="A67" s="99" t="s">
        <v>599</v>
      </c>
      <c r="B67" s="96"/>
    </row>
    <row r="68" s="87" customFormat="1" customHeight="1" spans="1:2">
      <c r="A68" s="99" t="s">
        <v>600</v>
      </c>
      <c r="B68" s="96"/>
    </row>
    <row r="69" s="87" customFormat="1" customHeight="1" spans="1:2">
      <c r="A69" s="99" t="s">
        <v>601</v>
      </c>
      <c r="B69" s="96"/>
    </row>
    <row r="70" s="87" customFormat="1" customHeight="1" spans="1:2">
      <c r="A70" s="99" t="s">
        <v>602</v>
      </c>
      <c r="B70" s="96"/>
    </row>
    <row r="71" s="87" customFormat="1" customHeight="1" spans="1:2">
      <c r="A71" s="99" t="s">
        <v>603</v>
      </c>
      <c r="B71" s="96"/>
    </row>
    <row r="72" s="87" customFormat="1" customHeight="1" spans="1:2">
      <c r="A72" s="99" t="s">
        <v>604</v>
      </c>
      <c r="B72" s="96">
        <v>3</v>
      </c>
    </row>
    <row r="73" s="87" customFormat="1" customHeight="1" spans="1:2">
      <c r="A73" s="102" t="s">
        <v>605</v>
      </c>
      <c r="B73" s="96"/>
    </row>
  </sheetData>
  <mergeCells count="1">
    <mergeCell ref="A2:B2"/>
  </mergeCells>
  <printOptions horizontalCentered="1"/>
  <pageMargins left="1.10208333333333" right="1.10208333333333" top="1.10208333333333" bottom="1.10208333333333" header="0.511111111111111" footer="0.511111111111111"/>
  <pageSetup paperSize="10" scale="93" fitToHeight="4" orientation="portrait"/>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workbookViewId="0">
      <selection activeCell="I11" sqref="I11"/>
    </sheetView>
  </sheetViews>
  <sheetFormatPr defaultColWidth="8.75" defaultRowHeight="21.75" customHeight="1" outlineLevelRow="5" outlineLevelCol="4"/>
  <cols>
    <col min="1" max="1" width="27.875" customWidth="1"/>
    <col min="2" max="2" width="16.25" customWidth="1"/>
    <col min="3" max="3" width="16.5" customWidth="1"/>
    <col min="4" max="4" width="18.625" customWidth="1"/>
    <col min="5" max="5" width="18.25" customWidth="1"/>
    <col min="6" max="32" width="9" customWidth="1"/>
  </cols>
  <sheetData>
    <row r="1" ht="14.25" customHeight="1" spans="1:1">
      <c r="A1" t="s">
        <v>606</v>
      </c>
    </row>
    <row r="2" ht="47.25" customHeight="1" spans="1:5">
      <c r="A2" s="86" t="s">
        <v>607</v>
      </c>
      <c r="B2" s="86"/>
      <c r="C2" s="86"/>
      <c r="D2" s="86"/>
      <c r="E2" s="86"/>
    </row>
    <row r="3" ht="18" customHeight="1" spans="5:5">
      <c r="E3" s="19" t="s">
        <v>2</v>
      </c>
    </row>
    <row r="4" customHeight="1" spans="1:5">
      <c r="A4" s="20" t="s">
        <v>608</v>
      </c>
      <c r="B4" s="20" t="s">
        <v>77</v>
      </c>
      <c r="C4" s="20" t="s">
        <v>609</v>
      </c>
      <c r="D4" s="20" t="s">
        <v>610</v>
      </c>
      <c r="E4" s="20" t="s">
        <v>611</v>
      </c>
    </row>
    <row r="5" ht="29.25" customHeight="1" spans="1:5">
      <c r="A5" s="20" t="s">
        <v>612</v>
      </c>
      <c r="B5" s="20">
        <f>SUM(C5:E5)</f>
        <v>44118</v>
      </c>
      <c r="C5" s="20">
        <v>6378</v>
      </c>
      <c r="D5" s="20">
        <v>37021</v>
      </c>
      <c r="E5" s="20">
        <v>719</v>
      </c>
    </row>
    <row r="6" ht="19.5" customHeight="1" spans="1:5">
      <c r="A6" s="20" t="s">
        <v>85</v>
      </c>
      <c r="B6" s="20">
        <f>SUM(B5:B5)</f>
        <v>44118</v>
      </c>
      <c r="C6" s="20">
        <f>SUM(C5:C5)</f>
        <v>6378</v>
      </c>
      <c r="D6" s="20">
        <f>SUM(D5:D5)</f>
        <v>37021</v>
      </c>
      <c r="E6" s="20">
        <f>SUM(E5:E5)</f>
        <v>719</v>
      </c>
    </row>
  </sheetData>
  <protectedRanges>
    <protectedRange sqref="E5" name="区域2_1_3_1"/>
    <protectedRange sqref="G5" name="区域2_20_1"/>
    <protectedRange sqref="G62:G63" name="区域2_2_3_1"/>
    <protectedRange sqref="H25:H44" name="区域2_3_1_1"/>
    <protectedRange sqref="H62:H63" name="区域2_4_1_1"/>
    <protectedRange sqref="I5" name="区域2_5_1_1"/>
    <protectedRange sqref="I25:I44" name="区域2_6_1_1"/>
    <protectedRange sqref="I62:I63" name="区域2_7_1_1"/>
    <protectedRange sqref="J5" name="区域2_9_1_1"/>
    <protectedRange sqref="J25:J44" name="区域2_8_1_1"/>
    <protectedRange sqref="J62:J63" name="区域2_10_1_1"/>
    <protectedRange sqref="K5" name="区域2_1_1_1_1"/>
    <protectedRange sqref="K25:K44" name="区域2_2_1_1_1"/>
    <protectedRange sqref="L5" name="区域1_3_1_1"/>
    <protectedRange sqref="L25:L44" name="区域2_12_1_1"/>
    <protectedRange sqref="L62" name="区域2_13_1_1"/>
    <protectedRange sqref="M5" name="区域2_1_2_1_1"/>
    <protectedRange sqref="M25:M44" name="区域2_14_1_1"/>
    <protectedRange sqref="N5" name="区域2_15_1_1"/>
    <protectedRange sqref="N25:N44" name="区域2_16_1_1"/>
    <protectedRange sqref="O5" name="区域2_17_1_1"/>
    <protectedRange sqref="O25:O44" name="区域2_18_1_1"/>
    <protectedRange sqref="P25:P44" name="区域2_2_2_1_1"/>
    <protectedRange sqref="L58:L60" name="区域2_19_1_1"/>
    <protectedRange sqref="H5" name="区域1_1_2_1"/>
  </protectedRanges>
  <mergeCells count="1">
    <mergeCell ref="A2:E2"/>
  </mergeCells>
  <pageMargins left="0.698611111111111" right="0.698611111111111" top="0.75" bottom="0.75" header="0.3" footer="0.3"/>
  <pageSetup paperSize="9" orientation="portrait"/>
  <headerFooter alignWithMargins="0" scaleWithDoc="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15" master="" otherUserPermission="visible">
    <arrUserId title="区域3_2" rangeCreator="" othersAccessPermission="edit"/>
    <arrUserId title="区域3_5" rangeCreator="" othersAccessPermission="edit"/>
  </rangeList>
  <rangeList sheetStid="316" master="" otherUserPermission="visible"/>
  <rangeList sheetStid="317" master="" otherUserPermission="visible"/>
  <rangeList sheetStid="308" master="" otherUserPermission="visible"/>
  <rangeList sheetStid="374" master="" otherUserPermission="visible"/>
  <rangeList sheetStid="267" master="" otherUserPermission="visible"/>
  <rangeList sheetStid="358" master="" otherUserPermission="visible"/>
  <rangeList sheetStid="330" master="" otherUserPermission="visible"/>
  <rangeList sheetStid="359" master="" otherUserPermission="visible">
    <arrUserId title="区域2_1_3_1" rangeCreator="" othersAccessPermission="edit"/>
    <arrUserId title="区域2_20_1" rangeCreator="" othersAccessPermission="edit"/>
    <arrUserId title="区域2_2_3_1" rangeCreator="" othersAccessPermission="edit"/>
    <arrUserId title="区域2_3_1_1" rangeCreator="" othersAccessPermission="edit"/>
    <arrUserId title="区域2_4_1_1" rangeCreator="" othersAccessPermission="edit"/>
    <arrUserId title="区域2_5_1_1" rangeCreator="" othersAccessPermission="edit"/>
    <arrUserId title="区域2_6_1_1" rangeCreator="" othersAccessPermission="edit"/>
    <arrUserId title="区域2_7_1_1" rangeCreator="" othersAccessPermission="edit"/>
    <arrUserId title="区域2_9_1_1" rangeCreator="" othersAccessPermission="edit"/>
    <arrUserId title="区域2_8_1_1" rangeCreator="" othersAccessPermission="edit"/>
    <arrUserId title="区域2_10_1_1" rangeCreator="" othersAccessPermission="edit"/>
    <arrUserId title="区域2_1_1_1_1" rangeCreator="" othersAccessPermission="edit"/>
    <arrUserId title="区域2_2_1_1_1" rangeCreator="" othersAccessPermission="edit"/>
    <arrUserId title="区域1_3_1_1" rangeCreator="" othersAccessPermission="edit"/>
    <arrUserId title="区域2_12_1_1" rangeCreator="" othersAccessPermission="edit"/>
    <arrUserId title="区域2_13_1_1" rangeCreator="" othersAccessPermission="edit"/>
    <arrUserId title="区域2_1_2_1_1" rangeCreator="" othersAccessPermission="edit"/>
    <arrUserId title="区域2_14_1_1" rangeCreator="" othersAccessPermission="edit"/>
    <arrUserId title="区域2_15_1_1" rangeCreator="" othersAccessPermission="edit"/>
    <arrUserId title="区域2_16_1_1" rangeCreator="" othersAccessPermission="edit"/>
    <arrUserId title="区域2_17_1_1" rangeCreator="" othersAccessPermission="edit"/>
    <arrUserId title="区域2_18_1_1" rangeCreator="" othersAccessPermission="edit"/>
    <arrUserId title="区域2_2_2_1_1" rangeCreator="" othersAccessPermission="edit"/>
    <arrUserId title="区域2_19_1_1" rangeCreator="" othersAccessPermission="edit"/>
    <arrUserId title="区域1_1_2_1" rangeCreator="" othersAccessPermission="edit"/>
  </rangeList>
  <rangeList sheetStid="328" master="" otherUserPermission="visible"/>
  <rangeList sheetStid="275" master="" otherUserPermission="visible"/>
  <rangeList sheetStid="276" master="" otherUserPermission="visible"/>
  <rangeList sheetStid="320" master="" otherUserPermission="visible">
    <arrUserId title="区域3" rangeCreator="" othersAccessPermission="edit"/>
    <arrUserId title="区域2" rangeCreator="" othersAccessPermission="edit"/>
    <arrUserId title="区域1" rangeCreator="" othersAccessPermission="edit"/>
    <arrUserId title="区域1_1" rangeCreator="" othersAccessPermission="edit"/>
    <arrUserId title="区域2_1_1" rangeCreator="" othersAccessPermission="edit"/>
    <arrUserId title="区域2_2" rangeCreator="" othersAccessPermission="edit"/>
  </rangeList>
  <rangeList sheetStid="306" master="" otherUserPermission="visible">
    <arrUserId title="区域1_1" rangeCreator="" othersAccessPermission="edit"/>
  </rangeList>
  <rangeList sheetStid="372" master="" otherUserPermission="visible"/>
  <rangeList sheetStid="373" master="" otherUserPermission="visible"/>
  <rangeList sheetStid="241" master="" otherUserPermission="visible"/>
  <rangeList sheetStid="360" master="" otherUserPermission="visible"/>
  <rangeList sheetStid="277" master="" otherUserPermission="visible"/>
  <rangeList sheetStid="278" master="" otherUserPermission="visible"/>
  <rangeList sheetStid="257" master="" otherUserPermission="visible"/>
  <rangeList sheetStid="362" master="" otherUserPermission="visible"/>
  <rangeList sheetStid="363" master="" otherUserPermission="visible"/>
  <rangeList sheetStid="369" master="" otherUserPermission="visible"/>
  <rangeList sheetStid="364" master="" otherUserPermission="visible"/>
  <rangeList sheetStid="365" master="" otherUserPermission="visible"/>
  <rangeList sheetStid="338" master="" otherUserPermission="visible"/>
  <rangeList sheetStid="368" master="" otherUserPermission="visible"/>
  <rangeList sheetStid="367"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预算处</Company>
  <Application>Microsoft Excel</Application>
  <HeadingPairs>
    <vt:vector size="2" baseType="variant">
      <vt:variant>
        <vt:lpstr>工作表</vt:lpstr>
      </vt:variant>
      <vt:variant>
        <vt:i4>29</vt:i4>
      </vt:variant>
    </vt:vector>
  </HeadingPairs>
  <TitlesOfParts>
    <vt:vector size="29" baseType="lpstr">
      <vt:lpstr>一.湛河区2024年一般公共预算收支预算总表</vt:lpstr>
      <vt:lpstr>二.湛河区2024年一般公共预算收入预算表</vt:lpstr>
      <vt:lpstr>三.湛河区2024年一般公共预算本级支出预算表</vt:lpstr>
      <vt:lpstr>四.湛河区2024年一般公共预算支出预算总表</vt:lpstr>
      <vt:lpstr>五.湛河区2024年一般公共预算支出预算明细表</vt:lpstr>
      <vt:lpstr>六.湛河区2024年一般公共预算本级基本支出经济分类</vt:lpstr>
      <vt:lpstr>七.湛河区2024年三公经费预算汇总表</vt:lpstr>
      <vt:lpstr>八.市对湛河区2024年税收返还和转移支付分项目预算表</vt:lpstr>
      <vt:lpstr>九.市对湛河区2024年税收返还和转移支付分地区预算表</vt:lpstr>
      <vt:lpstr>十.湛河区2024年基本建设支出预算表</vt:lpstr>
      <vt:lpstr>十一.湛河区2023年一般债务余额情况表</vt:lpstr>
      <vt:lpstr>十二.湛河区2023年地方政府一般债务分地区限额余额情况表</vt:lpstr>
      <vt:lpstr>十三.湛河区2024年政府性基金收支预算总表</vt:lpstr>
      <vt:lpstr>十四.湛河区2024年政府性基金收入预算表</vt:lpstr>
      <vt:lpstr>十五.湛河区本级2024年政府性基金支出预算表</vt:lpstr>
      <vt:lpstr>十六.湛河区2024年政府性基金支出预算明细表</vt:lpstr>
      <vt:lpstr>十七.市对湛河区2024年政府性基金转移支付分项目预算表</vt:lpstr>
      <vt:lpstr>十八.市对湛河区2024年政府性基金转移支付分地区预算表</vt:lpstr>
      <vt:lpstr>十九.湛河区2023年政府专项债务限额余额情况表</vt:lpstr>
      <vt:lpstr>二十.湛河区2023年政府专项债务分地区限额余额情况表</vt:lpstr>
      <vt:lpstr>二十一.湛河区2024年国有资本经营收支预算总表</vt:lpstr>
      <vt:lpstr>二十二.湛河区2024年国有资本经营收入预算表</vt:lpstr>
      <vt:lpstr>二十三.湛河区2024年国有资本经营支出预算表</vt:lpstr>
      <vt:lpstr>二十四、湛河区2024年本级国有资本经营支出预算表</vt:lpstr>
      <vt:lpstr>二十五.市对湛河区2024年国有资本经营预算转移支付分项目表</vt:lpstr>
      <vt:lpstr>二十六.湛河区2024年国有资本经营预算转移支付分地区表</vt:lpstr>
      <vt:lpstr>二十七.湛河区2024社会保险基金收支预算总表</vt:lpstr>
      <vt:lpstr>二十八.湛河区2024年社会保险基金收入预算表</vt:lpstr>
      <vt:lpstr>二十九.湛河区2024年社会保险基金支出预算表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李新建</dc:creator>
  <cp:lastModifiedBy>挚</cp:lastModifiedBy>
  <cp:revision>1</cp:revision>
  <dcterms:created xsi:type="dcterms:W3CDTF">2002-01-21T01:24:00Z</dcterms:created>
  <cp:lastPrinted>2022-05-13T02:42:00Z</cp:lastPrinted>
  <dcterms:modified xsi:type="dcterms:W3CDTF">2025-04-28T09:25:51Z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F8488B6304554322AB108CE378A90212</vt:lpwstr>
  </property>
</Properties>
</file>