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tabRatio="1000"/>
  </bookViews>
  <sheets>
    <sheet name="一.湛河区2026年一般公共预算收支预算总表" sheetId="315" r:id="rId1"/>
    <sheet name="二.湛河区2026年一般公共预算收入预算表" sheetId="316" r:id="rId2"/>
    <sheet name="三.湛河区2026年一般公共预算本级支出预算表" sheetId="317" r:id="rId3"/>
    <sheet name="四.湛河区2026年一般公共预算支出预算总表" sheetId="308" r:id="rId4"/>
    <sheet name="五.湛河区2026年一般公共预算支出预算明细表" sheetId="374" r:id="rId5"/>
    <sheet name="六.湛河区2026年一般公共预算本级基本支出经济分类" sheetId="267" r:id="rId6"/>
    <sheet name="七.湛河区2026年三公经费预算汇总表" sheetId="358" r:id="rId7"/>
    <sheet name="八.市对湛河区2026年税收返还和转移支付分项目预算表" sheetId="330" r:id="rId8"/>
    <sheet name="九.市对湛河区2026年税收返还和转移支付分地区预算表" sheetId="359" r:id="rId9"/>
    <sheet name="十.湛河区2026年基本建设支出预算表" sheetId="328" r:id="rId10"/>
    <sheet name="十一.湛河区2025年一般债务余额情况表" sheetId="275" r:id="rId11"/>
    <sheet name="十二.湛河区2025年地方政府一般债务分地区限额余额情况表" sheetId="276" r:id="rId12"/>
    <sheet name="十三.湛河区2026年政府性基金收支预算总表" sheetId="320" r:id="rId13"/>
    <sheet name="十四.湛河区2026年政府性基金收入预算表" sheetId="306" r:id="rId14"/>
    <sheet name="十五.湛河区本级2026年政府性基金支出预算表" sheetId="372" r:id="rId15"/>
    <sheet name="十六.湛河区2026年政府性基金支出预算明细表" sheetId="373" r:id="rId16"/>
    <sheet name="十七.市对湛河区2026年政府性基金转移支付分项目预算表" sheetId="241" r:id="rId17"/>
    <sheet name="十八.市对湛河区2026年政府性基金转移支付分地区预算表" sheetId="360" r:id="rId18"/>
    <sheet name="十九.湛河区2025年政府专项债务限额余额情况表" sheetId="277" r:id="rId19"/>
    <sheet name="二十.湛河区2025年政府专项债务分地区限额余额情况表" sheetId="278" r:id="rId20"/>
    <sheet name="二十一.湛河区2026年国有资本经营收支预算总表" sheetId="257" r:id="rId21"/>
    <sheet name="二十二.湛河区2026年国有资本经营收入预算表" sheetId="362" r:id="rId22"/>
    <sheet name="二十三.湛河区2026年国有资本经营支出预算表" sheetId="363" r:id="rId23"/>
    <sheet name="二十四、湛河区2026年本级国有资本经营支出预算表" sheetId="369" r:id="rId24"/>
    <sheet name="二十五.市对湛河区2026年国有资本经营预算转移支付分项目表" sheetId="364" r:id="rId25"/>
    <sheet name="二十六.湛河区2026年国有资本经营预算转移支付分地区表" sheetId="365" r:id="rId26"/>
    <sheet name="二十七.湛河区2026社会保险基金收支预算总表" sheetId="338" r:id="rId27"/>
    <sheet name="二十八.湛河区2026年社会保险基金收入预算表" sheetId="368" r:id="rId28"/>
    <sheet name="二十九.湛河区2026年社会保险基金支出预算表" sheetId="367" r:id="rId29"/>
  </sheets>
  <externalReferences>
    <externalReference r:id="rId33"/>
    <externalReference r:id="rId34"/>
    <externalReference r:id="rId35"/>
    <externalReference r:id="rId36"/>
    <externalReference r:id="rId37"/>
    <externalReference r:id="rId38"/>
  </externalReferences>
  <definedNames>
    <definedName name="_xlnm._FilterDatabase" localSheetId="4" hidden="1">五.湛河区2026年一般公共预算支出预算明细表!$A$5:$G$224</definedName>
    <definedName name="_xlnm._FilterDatabase" localSheetId="14" hidden="1">十五.湛河区本级2026年政府性基金支出预算表!$A$5:$F$288</definedName>
    <definedName name="_xlnm._FilterDatabase" localSheetId="15" hidden="1">十六.湛河区2026年政府性基金支出预算明细表!$A$5:$I$64</definedName>
    <definedName name="_xlnm._FilterDatabase" localSheetId="7" hidden="1">八.市对湛河区2026年税收返还和转移支付分项目预算表!$A$4:$B$73</definedName>
    <definedName name="\aa" localSheetId="21">#REF!</definedName>
    <definedName name="\aa" localSheetId="22">#REF!</definedName>
    <definedName name="\aa">#REF!</definedName>
    <definedName name="\d" localSheetId="21">#REF!</definedName>
    <definedName name="\d" localSheetId="22">#REF!</definedName>
    <definedName name="\d" localSheetId="20">#REF!</definedName>
    <definedName name="\d">#REF!</definedName>
    <definedName name="\P" localSheetId="21">#REF!</definedName>
    <definedName name="\P" localSheetId="22">#REF!</definedName>
    <definedName name="\P" localSheetId="20">#REF!</definedName>
    <definedName name="\P">#REF!</definedName>
    <definedName name="\x" localSheetId="21">#REF!</definedName>
    <definedName name="\x" localSheetId="22">#REF!</definedName>
    <definedName name="\x" localSheetId="20">#REF!</definedName>
    <definedName name="\x">#REF!</definedName>
    <definedName name="\z">#N/A</definedName>
    <definedName name="_11" localSheetId="22" hidden="1">#REF!</definedName>
    <definedName name="_11" hidden="1">#REF!</definedName>
    <definedName name="_xlnm._FilterDatabase" localSheetId="19" hidden="1">二十.湛河区2025年政府专项债务分地区限额余额情况表!$A$4:$C$5</definedName>
    <definedName name="_xlnm._FilterDatabase" localSheetId="11" hidden="1">十二.湛河区2025年地方政府一般债务分地区限额余额情况表!$A$4:$C$4</definedName>
    <definedName name="_Key1" localSheetId="21" hidden="1">#REF!</definedName>
    <definedName name="_Key1" localSheetId="22" hidden="1">#REF!</definedName>
    <definedName name="_Key1" localSheetId="20" hidden="1">#REF!</definedName>
    <definedName name="_Key1" hidden="1">#REF!</definedName>
    <definedName name="_Order1" hidden="1">255</definedName>
    <definedName name="_Order2" hidden="1">255</definedName>
    <definedName name="_Sort" localSheetId="21" hidden="1">#REF!</definedName>
    <definedName name="_Sort" localSheetId="22" hidden="1">#REF!</definedName>
    <definedName name="_Sort" localSheetId="20" hidden="1">#REF!</definedName>
    <definedName name="_Sort" hidden="1">#REF!</definedName>
    <definedName name="A">#N/A</definedName>
    <definedName name="aaaaaaa" localSheetId="21">#REF!</definedName>
    <definedName name="aaaaaaa" localSheetId="22">#REF!</definedName>
    <definedName name="aaaaaaa" localSheetId="20">#REF!</definedName>
    <definedName name="aaaaaaa">#REF!</definedName>
    <definedName name="B">#N/A</definedName>
    <definedName name="Database" localSheetId="21" hidden="1">#REF!</definedName>
    <definedName name="Database" localSheetId="22" hidden="1">#REF!</definedName>
    <definedName name="Database" localSheetId="20" hidden="1">#REF!</definedName>
    <definedName name="Database" hidden="1">#REF!</definedName>
    <definedName name="dddddd" localSheetId="21">#REF!</definedName>
    <definedName name="dddddd" localSheetId="22">#REF!</definedName>
    <definedName name="dddddd" localSheetId="20">#REF!</definedName>
    <definedName name="dddddd">#REF!</definedName>
    <definedName name="ffffff" localSheetId="21">#REF!</definedName>
    <definedName name="ffffff" localSheetId="22">#REF!</definedName>
    <definedName name="ffffff" localSheetId="20">#REF!</definedName>
    <definedName name="ffffff">#REF!</definedName>
    <definedName name="ggggg" localSheetId="21">#REF!</definedName>
    <definedName name="ggggg" localSheetId="22">#REF!</definedName>
    <definedName name="ggggg" localSheetId="20">#REF!</definedName>
    <definedName name="ggggg">#REF!</definedName>
    <definedName name="gxxe2003">'[1]P1012001'!$A$6:$E$117</definedName>
    <definedName name="hhh" localSheetId="21">'[2]Mp-team 1'!#REF!</definedName>
    <definedName name="hhh" localSheetId="22">'[2]Mp-team 1'!#REF!</definedName>
    <definedName name="hhh">'[2]Mp-team 1'!#REF!</definedName>
    <definedName name="hhhhhh" localSheetId="21">#REF!</definedName>
    <definedName name="hhhhhh" localSheetId="22">#REF!</definedName>
    <definedName name="hhhhhh" localSheetId="20">#REF!</definedName>
    <definedName name="hhhhhh">#REF!</definedName>
    <definedName name="hhhhhhhhh" localSheetId="21">#REF!</definedName>
    <definedName name="hhhhhhhhh" localSheetId="22">#REF!</definedName>
    <definedName name="hhhhhhhhh" localSheetId="20">#REF!</definedName>
    <definedName name="hhhhhhhhh">#REF!</definedName>
    <definedName name="jjjjj" localSheetId="21">#REF!</definedName>
    <definedName name="jjjjj" localSheetId="22">#REF!</definedName>
    <definedName name="jjjjj" localSheetId="20">#REF!</definedName>
    <definedName name="jjjjj">#REF!</definedName>
    <definedName name="kkkkk" localSheetId="21">#REF!</definedName>
    <definedName name="kkkkk" localSheetId="22">#REF!</definedName>
    <definedName name="kkkkk" localSheetId="20">#REF!</definedName>
    <definedName name="kkkkk">#REF!</definedName>
    <definedName name="_xlnm.Print_Area" localSheetId="7">八.市对湛河区2026年税收返还和转移支付分项目预算表!$A$1:$B$5</definedName>
    <definedName name="_xlnm.Print_Area" localSheetId="1">二.湛河区2026年一般公共预算收入预算表!$A$1:$D$27</definedName>
    <definedName name="_xlnm.Print_Area" localSheetId="19">二十.湛河区2025年政府专项债务分地区限额余额情况表!$A$1:$C$5</definedName>
    <definedName name="_xlnm.Print_Area" localSheetId="21">二十二.湛河区2026年国有资本经营收入预算表!$A$1:$B$31</definedName>
    <definedName name="_xlnm.Print_Area" localSheetId="26">二十七.湛河区2026社会保险基金收支预算总表!$A$2:$B$20</definedName>
    <definedName name="_xlnm.Print_Area" localSheetId="20">二十一.湛河区2026年国有资本经营收支预算总表!$A$1:$D$31</definedName>
    <definedName name="_xlnm.Print_Area" localSheetId="5">六.湛河区2026年一般公共预算本级基本支出经济分类!$A$1:$B$49</definedName>
    <definedName name="_xlnm.Print_Area" localSheetId="2">三.湛河区2026年一般公共预算本级支出预算表!#REF!</definedName>
    <definedName name="_xlnm.Print_Area" localSheetId="9">十.湛河区2026年基本建设支出预算表!$A$1:$B$16</definedName>
    <definedName name="_xlnm.Print_Area" localSheetId="11">十二.湛河区2025年地方政府一般债务分地区限额余额情况表!$A$1:$C$5</definedName>
    <definedName name="_xlnm.Print_Area" localSheetId="18">十九.湛河区2025年政府专项债务限额余额情况表!$A$1:$C$10</definedName>
    <definedName name="_xlnm.Print_Area" localSheetId="16">十七.市对湛河区2026年政府性基金转移支付分项目预算表!$A$1:$B$13</definedName>
    <definedName name="_xlnm.Print_Area" localSheetId="12">十三.湛河区2026年政府性基金收支预算总表!$A$1:$D$13</definedName>
    <definedName name="_xlnm.Print_Area" localSheetId="13">十四.湛河区2026年政府性基金收入预算表!$A$1:$D$15</definedName>
    <definedName name="_xlnm.Print_Area" localSheetId="10">十一.湛河区2025年一般债务余额情况表!$A$1:$C$10</definedName>
    <definedName name="_xlnm.Print_Area" localSheetId="3">四.湛河区2026年一般公共预算支出预算总表!#REF!</definedName>
    <definedName name="_xlnm.Print_Area" localSheetId="0">一.湛河区2026年一般公共预算收支预算总表!$A$1:$D$13</definedName>
    <definedName name="_xlnm.Print_Area" hidden="1">#N/A</definedName>
    <definedName name="_xlnm.Print_Titles" localSheetId="7">八.市对湛河区2026年税收返还和转移支付分项目预算表!$3:$4</definedName>
    <definedName name="_xlnm.Print_Titles" localSheetId="21">二十二.湛河区2026年国有资本经营收入预算表!$3:$4</definedName>
    <definedName name="_xlnm.Print_Titles" localSheetId="26">二十七.湛河区2026社会保险基金收支预算总表!$3:$4</definedName>
    <definedName name="_xlnm.Print_Titles" localSheetId="22">二十三.湛河区2026年国有资本经营支出预算表!$3:$4</definedName>
    <definedName name="_xlnm.Print_Titles" localSheetId="20">二十一.湛河区2026年国有资本经营收支预算总表!$3:$4</definedName>
    <definedName name="_xlnm.Print_Titles" localSheetId="5">六.湛河区2026年一般公共预算本级基本支出经济分类!$1:$4</definedName>
    <definedName name="_xlnm.Print_Titles" hidden="1">#N/A</definedName>
    <definedName name="rrrrr" localSheetId="21">#REF!</definedName>
    <definedName name="rrrrr" localSheetId="22">#REF!</definedName>
    <definedName name="rrrrr" localSheetId="20">#REF!</definedName>
    <definedName name="rrrrr">#REF!</definedName>
    <definedName name="sss">#N/A</definedName>
    <definedName name="ssss" localSheetId="21">#REF!</definedName>
    <definedName name="ssss" localSheetId="22">#REF!</definedName>
    <definedName name="ssss" localSheetId="20">#REF!</definedName>
    <definedName name="ssss">#REF!</definedName>
    <definedName name="zzzzz" localSheetId="21">#REF!</definedName>
    <definedName name="zzzzz" localSheetId="22">#REF!</definedName>
    <definedName name="zzzzz" localSheetId="20">#REF!</definedName>
    <definedName name="zzzzz">#REF!</definedName>
    <definedName name="啊啊" localSheetId="21">#REF!</definedName>
    <definedName name="啊啊" localSheetId="22">#REF!</definedName>
    <definedName name="啊啊" localSheetId="20">#REF!</definedName>
    <definedName name="啊啊">#REF!</definedName>
    <definedName name="安徽" localSheetId="21">#REF!</definedName>
    <definedName name="安徽" localSheetId="22">#REF!</definedName>
    <definedName name="安徽" localSheetId="20">#REF!</definedName>
    <definedName name="安徽">#REF!</definedName>
    <definedName name="北京" localSheetId="21">#REF!</definedName>
    <definedName name="北京" localSheetId="22">#REF!</definedName>
    <definedName name="北京" localSheetId="20">#REF!</definedName>
    <definedName name="北京">#REF!</definedName>
    <definedName name="不不不" localSheetId="21">#REF!</definedName>
    <definedName name="不不不" localSheetId="22">#REF!</definedName>
    <definedName name="不不不" localSheetId="20">#REF!</definedName>
    <definedName name="不不不">#REF!</definedName>
    <definedName name="大连" localSheetId="21">#REF!</definedName>
    <definedName name="大连" localSheetId="22">#REF!</definedName>
    <definedName name="大连" localSheetId="20">#REF!</definedName>
    <definedName name="大连">#REF!</definedName>
    <definedName name="第三批">#N/A</definedName>
    <definedName name="呃呃呃" localSheetId="21">#REF!</definedName>
    <definedName name="呃呃呃" localSheetId="22">#REF!</definedName>
    <definedName name="呃呃呃" localSheetId="20">#REF!</definedName>
    <definedName name="呃呃呃">#REF!</definedName>
    <definedName name="福建" localSheetId="21">#REF!</definedName>
    <definedName name="福建" localSheetId="22">#REF!</definedName>
    <definedName name="福建" localSheetId="20">#REF!</definedName>
    <definedName name="福建">#REF!</definedName>
    <definedName name="福建地区" localSheetId="21">#REF!</definedName>
    <definedName name="福建地区" localSheetId="22">#REF!</definedName>
    <definedName name="福建地区" localSheetId="20">#REF!</definedName>
    <definedName name="福建地区">#REF!</definedName>
    <definedName name="附表" localSheetId="21">#REF!</definedName>
    <definedName name="附表" localSheetId="22">#REF!</definedName>
    <definedName name="附表" localSheetId="20">#REF!</definedName>
    <definedName name="附表">#REF!</definedName>
    <definedName name="广东" localSheetId="21">#REF!</definedName>
    <definedName name="广东" localSheetId="22">#REF!</definedName>
    <definedName name="广东" localSheetId="20">#REF!</definedName>
    <definedName name="广东">#REF!</definedName>
    <definedName name="广东地区" localSheetId="21">#REF!</definedName>
    <definedName name="广东地区" localSheetId="22">#REF!</definedName>
    <definedName name="广东地区" localSheetId="20">#REF!</definedName>
    <definedName name="广东地区">#REF!</definedName>
    <definedName name="广西" localSheetId="21">#REF!</definedName>
    <definedName name="广西" localSheetId="22">#REF!</definedName>
    <definedName name="广西" localSheetId="20">#REF!</definedName>
    <definedName name="广西">#REF!</definedName>
    <definedName name="贵州" localSheetId="21">#REF!</definedName>
    <definedName name="贵州" localSheetId="22">#REF!</definedName>
    <definedName name="贵州" localSheetId="20">#REF!</definedName>
    <definedName name="贵州">#REF!</definedName>
    <definedName name="哈哈哈哈" localSheetId="21">#REF!</definedName>
    <definedName name="哈哈哈哈" localSheetId="22">#REF!</definedName>
    <definedName name="哈哈哈哈" localSheetId="20">#REF!</definedName>
    <definedName name="哈哈哈哈">#REF!</definedName>
    <definedName name="海南" localSheetId="21">#REF!</definedName>
    <definedName name="海南" localSheetId="22">#REF!</definedName>
    <definedName name="海南" localSheetId="20">#REF!</definedName>
    <definedName name="海南">#REF!</definedName>
    <definedName name="河北" localSheetId="21">#REF!</definedName>
    <definedName name="河北" localSheetId="22">#REF!</definedName>
    <definedName name="河北" localSheetId="20">#REF!</definedName>
    <definedName name="河北">#REF!</definedName>
    <definedName name="河南" localSheetId="21">#REF!</definedName>
    <definedName name="河南" localSheetId="22">#REF!</definedName>
    <definedName name="河南" localSheetId="20">#REF!</definedName>
    <definedName name="河南">#REF!</definedName>
    <definedName name="黑龙江" localSheetId="21">#REF!</definedName>
    <definedName name="黑龙江" localSheetId="22">#REF!</definedName>
    <definedName name="黑龙江" localSheetId="20">#REF!</definedName>
    <definedName name="黑龙江">#REF!</definedName>
    <definedName name="湖北" localSheetId="21">#REF!</definedName>
    <definedName name="湖北" localSheetId="22">#REF!</definedName>
    <definedName name="湖北" localSheetId="20">#REF!</definedName>
    <definedName name="湖北">#REF!</definedName>
    <definedName name="湖南" localSheetId="21">#REF!</definedName>
    <definedName name="湖南" localSheetId="22">#REF!</definedName>
    <definedName name="湖南" localSheetId="20">#REF!</definedName>
    <definedName name="湖南">#REF!</definedName>
    <definedName name="汇率" localSheetId="21">#REF!</definedName>
    <definedName name="汇率" localSheetId="22">#REF!</definedName>
    <definedName name="汇率" localSheetId="20">#REF!</definedName>
    <definedName name="汇率">#REF!</definedName>
    <definedName name="吉林" localSheetId="21">#REF!</definedName>
    <definedName name="吉林" localSheetId="22">#REF!</definedName>
    <definedName name="吉林" localSheetId="20">#REF!</definedName>
    <definedName name="吉林">#REF!</definedName>
    <definedName name="江苏" localSheetId="21">#REF!</definedName>
    <definedName name="江苏" localSheetId="22">#REF!</definedName>
    <definedName name="江苏" localSheetId="20">#REF!</definedName>
    <definedName name="江苏">#REF!</definedName>
    <definedName name="江西" localSheetId="21">#REF!</definedName>
    <definedName name="江西" localSheetId="22">#REF!</definedName>
    <definedName name="江西" localSheetId="20">#REF!</definedName>
    <definedName name="江西">#REF!</definedName>
    <definedName name="啦啦啦" localSheetId="21">#REF!</definedName>
    <definedName name="啦啦啦" localSheetId="22">#REF!</definedName>
    <definedName name="啦啦啦" localSheetId="20">#REF!</definedName>
    <definedName name="啦啦啦">#REF!</definedName>
    <definedName name="了" localSheetId="21">#REF!</definedName>
    <definedName name="了" localSheetId="22">#REF!</definedName>
    <definedName name="了" localSheetId="20">#REF!</definedName>
    <definedName name="了">#REF!</definedName>
    <definedName name="辽宁" localSheetId="21">#REF!</definedName>
    <definedName name="辽宁" localSheetId="22">#REF!</definedName>
    <definedName name="辽宁" localSheetId="20">#REF!</definedName>
    <definedName name="辽宁">#REF!</definedName>
    <definedName name="辽宁地区" localSheetId="21">#REF!</definedName>
    <definedName name="辽宁地区" localSheetId="22">#REF!</definedName>
    <definedName name="辽宁地区" localSheetId="20">#REF!</definedName>
    <definedName name="辽宁地区">#REF!</definedName>
    <definedName name="么么么么" localSheetId="21">#REF!</definedName>
    <definedName name="么么么么" localSheetId="22">#REF!</definedName>
    <definedName name="么么么么" localSheetId="20">#REF!</definedName>
    <definedName name="么么么么">#REF!</definedName>
    <definedName name="内蒙" localSheetId="21">#REF!</definedName>
    <definedName name="内蒙" localSheetId="22">#REF!</definedName>
    <definedName name="内蒙" localSheetId="20">#REF!</definedName>
    <definedName name="内蒙">#REF!</definedName>
    <definedName name="你" localSheetId="21">#REF!</definedName>
    <definedName name="你" localSheetId="22">#REF!</definedName>
    <definedName name="你" localSheetId="20">#REF!</definedName>
    <definedName name="你">#REF!</definedName>
    <definedName name="宁波" localSheetId="21">#REF!</definedName>
    <definedName name="宁波" localSheetId="22">#REF!</definedName>
    <definedName name="宁波" localSheetId="20">#REF!</definedName>
    <definedName name="宁波">#REF!</definedName>
    <definedName name="宁夏" localSheetId="21">#REF!</definedName>
    <definedName name="宁夏" localSheetId="22">#REF!</definedName>
    <definedName name="宁夏" localSheetId="20">#REF!</definedName>
    <definedName name="宁夏">#REF!</definedName>
    <definedName name="悄悄" localSheetId="21">#REF!</definedName>
    <definedName name="悄悄" localSheetId="22">#REF!</definedName>
    <definedName name="悄悄" localSheetId="20">#REF!</definedName>
    <definedName name="悄悄">#REF!</definedName>
    <definedName name="青岛" localSheetId="21">#REF!</definedName>
    <definedName name="青岛" localSheetId="22">#REF!</definedName>
    <definedName name="青岛" localSheetId="20">#REF!</definedName>
    <definedName name="青岛">#REF!</definedName>
    <definedName name="青海" localSheetId="21">#REF!</definedName>
    <definedName name="青海" localSheetId="22">#REF!</definedName>
    <definedName name="青海" localSheetId="20">#REF!</definedName>
    <definedName name="青海">#REF!</definedName>
    <definedName name="全国收入累计">#N/A</definedName>
    <definedName name="日日日" localSheetId="21">#REF!</definedName>
    <definedName name="日日日" localSheetId="22">#REF!</definedName>
    <definedName name="日日日" localSheetId="20">#REF!</definedName>
    <definedName name="日日日">#REF!</definedName>
    <definedName name="厦门" localSheetId="21">#REF!</definedName>
    <definedName name="厦门" localSheetId="22">#REF!</definedName>
    <definedName name="厦门" localSheetId="20">#REF!</definedName>
    <definedName name="厦门">#REF!</definedName>
    <definedName name="山东" localSheetId="21">#REF!</definedName>
    <definedName name="山东" localSheetId="22">#REF!</definedName>
    <definedName name="山东" localSheetId="20">#REF!</definedName>
    <definedName name="山东">#REF!</definedName>
    <definedName name="山东地区" localSheetId="21">#REF!</definedName>
    <definedName name="山东地区" localSheetId="22">#REF!</definedName>
    <definedName name="山东地区" localSheetId="20">#REF!</definedName>
    <definedName name="山东地区">#REF!</definedName>
    <definedName name="山西" localSheetId="21">#REF!</definedName>
    <definedName name="山西" localSheetId="22">#REF!</definedName>
    <definedName name="山西" localSheetId="20">#REF!</definedName>
    <definedName name="山西">#REF!</definedName>
    <definedName name="陕西" localSheetId="21">#REF!</definedName>
    <definedName name="陕西" localSheetId="22">#REF!</definedName>
    <definedName name="陕西" localSheetId="20">#REF!</definedName>
    <definedName name="陕西">#REF!</definedName>
    <definedName name="上海" localSheetId="21">#REF!</definedName>
    <definedName name="上海" localSheetId="22">#REF!</definedName>
    <definedName name="上海" localSheetId="20">#REF!</definedName>
    <definedName name="上海">#REF!</definedName>
    <definedName name="深圳" localSheetId="21">#REF!</definedName>
    <definedName name="深圳" localSheetId="22">#REF!</definedName>
    <definedName name="深圳" localSheetId="20">#REF!</definedName>
    <definedName name="深圳">#REF!</definedName>
    <definedName name="生产列1" localSheetId="21">#REF!</definedName>
    <definedName name="生产列1" localSheetId="22">#REF!</definedName>
    <definedName name="生产列1" localSheetId="20">#REF!</definedName>
    <definedName name="生产列1">#REF!</definedName>
    <definedName name="生产列11" localSheetId="21">#REF!</definedName>
    <definedName name="生产列11" localSheetId="22">#REF!</definedName>
    <definedName name="生产列11" localSheetId="20">#REF!</definedName>
    <definedName name="生产列11">#REF!</definedName>
    <definedName name="生产列15" localSheetId="21">#REF!</definedName>
    <definedName name="生产列15" localSheetId="22">#REF!</definedName>
    <definedName name="生产列15" localSheetId="20">#REF!</definedName>
    <definedName name="生产列15">#REF!</definedName>
    <definedName name="生产列16" localSheetId="21">#REF!</definedName>
    <definedName name="生产列16" localSheetId="22">#REF!</definedName>
    <definedName name="生产列16" localSheetId="20">#REF!</definedName>
    <definedName name="生产列16">#REF!</definedName>
    <definedName name="生产列17" localSheetId="21">#REF!</definedName>
    <definedName name="生产列17" localSheetId="22">#REF!</definedName>
    <definedName name="生产列17" localSheetId="20">#REF!</definedName>
    <definedName name="生产列17">#REF!</definedName>
    <definedName name="生产列19" localSheetId="21">#REF!</definedName>
    <definedName name="生产列19" localSheetId="22">#REF!</definedName>
    <definedName name="生产列19" localSheetId="20">#REF!</definedName>
    <definedName name="生产列19">#REF!</definedName>
    <definedName name="生产列2" localSheetId="21">#REF!</definedName>
    <definedName name="生产列2" localSheetId="22">#REF!</definedName>
    <definedName name="生产列2" localSheetId="20">#REF!</definedName>
    <definedName name="生产列2">#REF!</definedName>
    <definedName name="生产列20" localSheetId="21">#REF!</definedName>
    <definedName name="生产列20" localSheetId="22">#REF!</definedName>
    <definedName name="生产列20" localSheetId="20">#REF!</definedName>
    <definedName name="生产列20">#REF!</definedName>
    <definedName name="生产列3" localSheetId="21">#REF!</definedName>
    <definedName name="生产列3" localSheetId="22">#REF!</definedName>
    <definedName name="生产列3" localSheetId="20">#REF!</definedName>
    <definedName name="生产列3">#REF!</definedName>
    <definedName name="生产列4" localSheetId="21">#REF!</definedName>
    <definedName name="生产列4" localSheetId="22">#REF!</definedName>
    <definedName name="生产列4" localSheetId="20">#REF!</definedName>
    <definedName name="生产列4">#REF!</definedName>
    <definedName name="生产列5" localSheetId="21">#REF!</definedName>
    <definedName name="生产列5" localSheetId="22">#REF!</definedName>
    <definedName name="生产列5" localSheetId="20">#REF!</definedName>
    <definedName name="生产列5">#REF!</definedName>
    <definedName name="生产列6" localSheetId="21">#REF!</definedName>
    <definedName name="生产列6" localSheetId="22">#REF!</definedName>
    <definedName name="生产列6" localSheetId="20">#REF!</definedName>
    <definedName name="生产列6">#REF!</definedName>
    <definedName name="生产列7" localSheetId="21">#REF!</definedName>
    <definedName name="生产列7" localSheetId="22">#REF!</definedName>
    <definedName name="生产列7" localSheetId="20">#REF!</definedName>
    <definedName name="生产列7">#REF!</definedName>
    <definedName name="生产列8" localSheetId="21">#REF!</definedName>
    <definedName name="生产列8" localSheetId="22">#REF!</definedName>
    <definedName name="生产列8" localSheetId="20">#REF!</definedName>
    <definedName name="生产列8">#REF!</definedName>
    <definedName name="生产列9" localSheetId="21">#REF!</definedName>
    <definedName name="生产列9" localSheetId="22">#REF!</definedName>
    <definedName name="生产列9" localSheetId="20">#REF!</definedName>
    <definedName name="生产列9">#REF!</definedName>
    <definedName name="生产期" localSheetId="21">#REF!</definedName>
    <definedName name="生产期" localSheetId="22">#REF!</definedName>
    <definedName name="生产期" localSheetId="20">#REF!</definedName>
    <definedName name="生产期">#REF!</definedName>
    <definedName name="生产期1" localSheetId="21">#REF!</definedName>
    <definedName name="生产期1" localSheetId="22">#REF!</definedName>
    <definedName name="生产期1" localSheetId="20">#REF!</definedName>
    <definedName name="生产期1">#REF!</definedName>
    <definedName name="生产期11" localSheetId="21">#REF!</definedName>
    <definedName name="生产期11" localSheetId="22">#REF!</definedName>
    <definedName name="生产期11" localSheetId="20">#REF!</definedName>
    <definedName name="生产期11">#REF!</definedName>
    <definedName name="生产期15" localSheetId="21">#REF!</definedName>
    <definedName name="生产期15" localSheetId="22">#REF!</definedName>
    <definedName name="生产期15" localSheetId="20">#REF!</definedName>
    <definedName name="生产期15">#REF!</definedName>
    <definedName name="生产期16" localSheetId="21">#REF!</definedName>
    <definedName name="生产期16" localSheetId="22">#REF!</definedName>
    <definedName name="生产期16" localSheetId="20">#REF!</definedName>
    <definedName name="生产期16">#REF!</definedName>
    <definedName name="生产期17" localSheetId="21">#REF!</definedName>
    <definedName name="生产期17" localSheetId="22">#REF!</definedName>
    <definedName name="生产期17" localSheetId="20">#REF!</definedName>
    <definedName name="生产期17">#REF!</definedName>
    <definedName name="生产期19" localSheetId="21">#REF!</definedName>
    <definedName name="生产期19" localSheetId="22">#REF!</definedName>
    <definedName name="生产期19" localSheetId="20">#REF!</definedName>
    <definedName name="生产期19">#REF!</definedName>
    <definedName name="生产期2" localSheetId="21">#REF!</definedName>
    <definedName name="生产期2" localSheetId="22">#REF!</definedName>
    <definedName name="生产期2" localSheetId="20">#REF!</definedName>
    <definedName name="生产期2">#REF!</definedName>
    <definedName name="生产期20" localSheetId="21">#REF!</definedName>
    <definedName name="生产期20" localSheetId="22">#REF!</definedName>
    <definedName name="生产期20" localSheetId="20">#REF!</definedName>
    <definedName name="生产期20">#REF!</definedName>
    <definedName name="生产期3" localSheetId="21">#REF!</definedName>
    <definedName name="生产期3" localSheetId="22">#REF!</definedName>
    <definedName name="生产期3" localSheetId="20">#REF!</definedName>
    <definedName name="生产期3">#REF!</definedName>
    <definedName name="生产期4" localSheetId="21">#REF!</definedName>
    <definedName name="生产期4" localSheetId="22">#REF!</definedName>
    <definedName name="生产期4" localSheetId="20">#REF!</definedName>
    <definedName name="生产期4">#REF!</definedName>
    <definedName name="生产期5" localSheetId="21">#REF!</definedName>
    <definedName name="生产期5" localSheetId="22">#REF!</definedName>
    <definedName name="生产期5" localSheetId="20">#REF!</definedName>
    <definedName name="生产期5">#REF!</definedName>
    <definedName name="生产期6" localSheetId="21">#REF!</definedName>
    <definedName name="生产期6" localSheetId="22">#REF!</definedName>
    <definedName name="生产期6" localSheetId="20">#REF!</definedName>
    <definedName name="生产期6">#REF!</definedName>
    <definedName name="生产期7" localSheetId="21">#REF!</definedName>
    <definedName name="生产期7" localSheetId="22">#REF!</definedName>
    <definedName name="生产期7" localSheetId="20">#REF!</definedName>
    <definedName name="生产期7">#REF!</definedName>
    <definedName name="生产期8" localSheetId="21">#REF!</definedName>
    <definedName name="生产期8" localSheetId="22">#REF!</definedName>
    <definedName name="生产期8" localSheetId="20">#REF!</definedName>
    <definedName name="生产期8">#REF!</definedName>
    <definedName name="生产期9" localSheetId="21">#REF!</definedName>
    <definedName name="生产期9" localSheetId="22">#REF!</definedName>
    <definedName name="生产期9" localSheetId="20">#REF!</definedName>
    <definedName name="生产期9">#REF!</definedName>
    <definedName name="省级">#N/A</definedName>
    <definedName name="时代" localSheetId="21">#REF!</definedName>
    <definedName name="时代" localSheetId="22">#REF!</definedName>
    <definedName name="时代" localSheetId="20">#REF!</definedName>
    <definedName name="时代">#REF!</definedName>
    <definedName name="是" localSheetId="21">#REF!</definedName>
    <definedName name="是" localSheetId="22">#REF!</definedName>
    <definedName name="是" localSheetId="20">#REF!</definedName>
    <definedName name="是">#REF!</definedName>
    <definedName name="是水水水水" localSheetId="21">#REF!</definedName>
    <definedName name="是水水水水" localSheetId="22">#REF!</definedName>
    <definedName name="是水水水水" localSheetId="20">#REF!</definedName>
    <definedName name="是水水水水">#REF!</definedName>
    <definedName name="收入表">#N/A</definedName>
    <definedName name="水水水嘎嘎嘎水" localSheetId="21">#REF!</definedName>
    <definedName name="水水水嘎嘎嘎水" localSheetId="22">#REF!</definedName>
    <definedName name="水水水嘎嘎嘎水" localSheetId="20">#REF!</definedName>
    <definedName name="水水水嘎嘎嘎水">#REF!</definedName>
    <definedName name="水水水水" localSheetId="21">#REF!</definedName>
    <definedName name="水水水水" localSheetId="22">#REF!</definedName>
    <definedName name="水水水水" localSheetId="20">#REF!</definedName>
    <definedName name="水水水水">#REF!</definedName>
    <definedName name="四川" localSheetId="21">#REF!</definedName>
    <definedName name="四川" localSheetId="22">#REF!</definedName>
    <definedName name="四川" localSheetId="20">#REF!</definedName>
    <definedName name="四川">#REF!</definedName>
    <definedName name="天津" localSheetId="21">#REF!</definedName>
    <definedName name="天津" localSheetId="22">#REF!</definedName>
    <definedName name="天津" localSheetId="20">#REF!</definedName>
    <definedName name="天津">#REF!</definedName>
    <definedName name="我问问" localSheetId="21">#REF!</definedName>
    <definedName name="我问问" localSheetId="22">#REF!</definedName>
    <definedName name="我问问" localSheetId="20">#REF!</definedName>
    <definedName name="我问问">#REF!</definedName>
    <definedName name="西藏" localSheetId="21">#REF!</definedName>
    <definedName name="西藏" localSheetId="22">#REF!</definedName>
    <definedName name="西藏" localSheetId="20">#REF!</definedName>
    <definedName name="西藏">#REF!</definedName>
    <definedName name="新疆" localSheetId="21">#REF!</definedName>
    <definedName name="新疆" localSheetId="22">#REF!</definedName>
    <definedName name="新疆" localSheetId="20">#REF!</definedName>
    <definedName name="新疆">#REF!</definedName>
    <definedName name="一i" localSheetId="21">#REF!</definedName>
    <definedName name="一i" localSheetId="22">#REF!</definedName>
    <definedName name="一i" localSheetId="20">#REF!</definedName>
    <definedName name="一i">#REF!</definedName>
    <definedName name="一一i" localSheetId="21">#REF!</definedName>
    <definedName name="一一i" localSheetId="22">#REF!</definedName>
    <definedName name="一一i" localSheetId="20">#REF!</definedName>
    <definedName name="一一i">#REF!</definedName>
    <definedName name="云南" localSheetId="21">#REF!</definedName>
    <definedName name="云南" localSheetId="22">#REF!</definedName>
    <definedName name="云南" localSheetId="20">#REF!</definedName>
    <definedName name="云南">#REF!</definedName>
    <definedName name="啧啧啧" localSheetId="21">#REF!</definedName>
    <definedName name="啧啧啧" localSheetId="22">#REF!</definedName>
    <definedName name="啧啧啧" localSheetId="20">#REF!</definedName>
    <definedName name="啧啧啧">#REF!</definedName>
    <definedName name="浙江" localSheetId="21">#REF!</definedName>
    <definedName name="浙江" localSheetId="22">#REF!</definedName>
    <definedName name="浙江" localSheetId="20">#REF!</definedName>
    <definedName name="浙江">#REF!</definedName>
    <definedName name="浙江地区" localSheetId="21">#REF!</definedName>
    <definedName name="浙江地区" localSheetId="22">#REF!</definedName>
    <definedName name="浙江地区" localSheetId="20">#REF!</definedName>
    <definedName name="浙江地区">#REF!</definedName>
    <definedName name="重庆" localSheetId="21">#REF!</definedName>
    <definedName name="重庆" localSheetId="22">#REF!</definedName>
    <definedName name="重庆" localSheetId="20">#REF!</definedName>
    <definedName name="重庆">#REF!</definedName>
    <definedName name="_xlnm._FilterDatabase" localSheetId="5" hidden="1">六.湛河区2026年一般公共预算本级基本支出经济分类!$A$4:$B$27</definedName>
    <definedName name="地区名称">[3]封面!$B$2:$B$6</definedName>
    <definedName name="_xlnm.Print_Titles" localSheetId="14">十五.湛河区本级2026年政府性基金支出预算表!$4:$5</definedName>
    <definedName name="地区名称" localSheetId="15">[5]封面!$B$2:$B$6</definedName>
    <definedName name="_xlnm.Print_Titles" localSheetId="15">十六.湛河区2026年政府性基金支出预算明细表!$1:$5</definedName>
    <definedName name="_xlnm.Print_Area" localSheetId="15">十六.湛河区2026年政府性基金支出预算明细表!$A:$H</definedName>
    <definedName name="地区名称" localSheetId="4">[4]封面!$B$2:$B$6</definedName>
    <definedName name="_xlnm.Print_Titles" localSheetId="4">五.湛河区2026年一般公共预算支出预算明细表!$2:$5</definedName>
    <definedName name="_13_河北省" hidden="1">[6]内置数据!$E$2:$E$13</definedName>
    <definedName name="_1402_大同市" hidden="1">[6]内置数据!$AX$2:$AX$11</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<sst xmlns="http://schemas.openxmlformats.org/spreadsheetml/2006/main" count="1500" uniqueCount="1078">
  <si>
    <t>表一</t>
  </si>
  <si>
    <t>湛河区2026年一般公共预算收支预算总表</t>
  </si>
  <si>
    <t>单位：万元</t>
  </si>
  <si>
    <t>项目</t>
  </si>
  <si>
    <t>收入预算数</t>
  </si>
  <si>
    <t>支出预算数</t>
  </si>
  <si>
    <t>区级一般公共预算收入</t>
  </si>
  <si>
    <t>区级一般公共预算支出</t>
  </si>
  <si>
    <t>上级补助收入</t>
  </si>
  <si>
    <t>上解上级支出</t>
  </si>
  <si>
    <t xml:space="preserve">    返还性收入</t>
  </si>
  <si>
    <t>地方政府一般债务还本支出</t>
  </si>
  <si>
    <t xml:space="preserve">    一般性转移支付收入</t>
  </si>
  <si>
    <t xml:space="preserve">    专项转移支付收入</t>
  </si>
  <si>
    <t>上年结余收入</t>
  </si>
  <si>
    <t>调入预算稳定调节基金</t>
  </si>
  <si>
    <t>调入资金</t>
  </si>
  <si>
    <t>收入总计</t>
  </si>
  <si>
    <t>支出总计</t>
  </si>
  <si>
    <t>表二</t>
  </si>
  <si>
    <t>湛河区2026年一般公共预算收入预算表</t>
  </si>
  <si>
    <t>项   目</t>
  </si>
  <si>
    <t>2025执行数</t>
  </si>
  <si>
    <t>2026年预算数</t>
  </si>
  <si>
    <t>预算数为上年执行数%</t>
  </si>
  <si>
    <t>1、税收收入</t>
  </si>
  <si>
    <t xml:space="preserve">          其中：增值税</t>
  </si>
  <si>
    <t xml:space="preserve">               企业所得税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</si>
  <si>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</si>
  <si>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</si>
  <si>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</si>
  <si>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</si>
  <si>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</si>
  <si>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</si>
  <si>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</si>
  <si>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</si>
  <si>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</si>
  <si>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环境保护税</t>
  </si>
  <si>
    <t>其他税收收入</t>
  </si>
  <si>
    <t>2、非税收入</t>
  </si>
  <si>
    <t xml:space="preserve">        （一）行政事业性收费收入</t>
  </si>
  <si>
    <t xml:space="preserve">        （二）罚没收入</t>
  </si>
  <si>
    <t xml:space="preserve">        （三）国有资源（资产）有偿使用收入</t>
  </si>
  <si>
    <t xml:space="preserve">        （四）教育费附加收入</t>
  </si>
  <si>
    <t xml:space="preserve">        （五）地方教育费附加收入</t>
  </si>
  <si>
    <t xml:space="preserve">        （六）残疾人就业保障金收入</t>
  </si>
  <si>
    <t xml:space="preserve">        （七）其他收入</t>
  </si>
  <si>
    <t>合   计</t>
  </si>
  <si>
    <t>表三</t>
  </si>
  <si>
    <t>湛河区2026年一般公共预算支出预算表</t>
  </si>
  <si>
    <t>2025年预算数</t>
  </si>
  <si>
    <t>2025年执行数</t>
  </si>
  <si>
    <t>为上年财力安排支出%</t>
  </si>
  <si>
    <t>一般公共服务支出</t>
  </si>
  <si>
    <t>国防支出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</si>
  <si>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</si>
  <si>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</si>
  <si>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</si>
  <si>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</si>
  <si>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</si>
  <si>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</si>
  <si>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</si>
  <si>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</si>
  <si>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</si>
  <si>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</si>
  <si>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资源勘探工业信息等支出</t>
  </si>
  <si>
    <t>商业服务业等支出</t>
  </si>
  <si>
    <t>金融支出</t>
  </si>
  <si>
    <t>援助其他地区支出</t>
  </si>
  <si>
    <t>自然资源海洋气象等支出</t>
  </si>
  <si>
    <t>住房保障支出</t>
  </si>
  <si>
    <t>粮油物资储备支出</t>
  </si>
  <si>
    <t>灾害防治及应急管理支出</t>
  </si>
  <si>
    <t>预备费</t>
  </si>
  <si>
    <t>其他支出</t>
  </si>
  <si>
    <t>债务付息支出</t>
  </si>
  <si>
    <t>债务发行费用支出</t>
  </si>
  <si>
    <t>合计</t>
  </si>
  <si>
    <t>表四</t>
  </si>
  <si>
    <t>湛河区2026年一般公共预算支出预算总表</t>
  </si>
  <si>
    <t>科  目</t>
  </si>
  <si>
    <t>合 计</t>
  </si>
  <si>
    <t>当年财力安排支出</t>
  </si>
  <si>
    <t>上级专项转移支付安排支出</t>
  </si>
  <si>
    <t>转移性支出</t>
  </si>
  <si>
    <t>合  计</t>
  </si>
  <si>
    <t>表五</t>
  </si>
  <si>
    <t>湛河区2026年一般公共预算支出表</t>
  </si>
  <si>
    <t>上年
预算数</t>
  </si>
  <si>
    <t xml:space="preserve">上年预计
执行数 </t>
  </si>
  <si>
    <t>预算数</t>
  </si>
  <si>
    <t>科目
编码</t>
  </si>
  <si>
    <t>科目名称</t>
  </si>
  <si>
    <t>金额</t>
  </si>
  <si>
    <t>为上年
预算数的%</t>
  </si>
  <si>
    <t>为上年预计执行数的%</t>
  </si>
  <si>
    <t>201</t>
  </si>
  <si>
    <t>20101</t>
  </si>
  <si>
    <t>人大事务</t>
  </si>
  <si>
    <t>20102</t>
  </si>
  <si>
    <t>政协事务</t>
  </si>
  <si>
    <t>20103</t>
  </si>
  <si>
    <t>政府办公厅（室）及相关机构事务</t>
  </si>
  <si>
    <t>20104</t>
  </si>
  <si>
    <t>发展与改革事务</t>
  </si>
  <si>
    <t>20105</t>
  </si>
  <si>
    <t>统计信息事务</t>
  </si>
  <si>
    <t>20106</t>
  </si>
  <si>
    <t>财政事务</t>
  </si>
  <si>
    <t>20107</t>
  </si>
  <si>
    <t>税收事务</t>
  </si>
  <si>
    <t>20108</t>
  </si>
  <si>
    <t>审计事务</t>
  </si>
  <si>
    <t>20109</t>
  </si>
  <si>
    <t>海关事务</t>
  </si>
  <si>
    <t>20111</t>
  </si>
  <si>
    <t>纪检监察事务</t>
  </si>
  <si>
    <t>20113</t>
  </si>
  <si>
    <t>商贸事务</t>
  </si>
  <si>
    <t>20114</t>
  </si>
  <si>
    <t>知识产权事务</t>
  </si>
  <si>
    <t>20123</t>
  </si>
  <si>
    <t>民族事务</t>
  </si>
  <si>
    <t>20125</t>
  </si>
  <si>
    <t>港澳台事务</t>
  </si>
  <si>
    <t>20126</t>
  </si>
  <si>
    <t>档案事务</t>
  </si>
  <si>
    <t>20128</t>
  </si>
  <si>
    <t>民主党派及工商联事务</t>
  </si>
  <si>
    <t>20129</t>
  </si>
  <si>
    <t>群众团体事务</t>
  </si>
  <si>
    <t>20131</t>
  </si>
  <si>
    <t>党委办公厅（室）及相关机构事务</t>
  </si>
  <si>
    <t>20132</t>
  </si>
  <si>
    <t>组织事务</t>
  </si>
  <si>
    <t>20133</t>
  </si>
  <si>
    <t>宣传事务</t>
  </si>
  <si>
    <t>20134</t>
  </si>
  <si>
    <t>统战事务</t>
  </si>
  <si>
    <t>20135</t>
  </si>
  <si>
    <t>对外联络事务</t>
  </si>
  <si>
    <t>20136</t>
  </si>
  <si>
    <t>其他共产党事务支出</t>
  </si>
  <si>
    <t>20137</t>
  </si>
  <si>
    <t>网信事务</t>
  </si>
  <si>
    <t>20138</t>
  </si>
  <si>
    <t>市场监督管理事务</t>
  </si>
  <si>
    <t>20139</t>
  </si>
  <si>
    <t>社会工作事务</t>
  </si>
  <si>
    <t>20140</t>
  </si>
  <si>
    <t>信访事务</t>
  </si>
  <si>
    <t>20141</t>
  </si>
  <si>
    <t>数据事务</t>
  </si>
  <si>
    <t>20199</t>
  </si>
  <si>
    <t>其他一般公共服务支出</t>
  </si>
  <si>
    <t>202</t>
  </si>
  <si>
    <t>外交支出</t>
  </si>
  <si>
    <t>20201</t>
  </si>
  <si>
    <t>外交管理事务</t>
  </si>
  <si>
    <t>20202</t>
  </si>
  <si>
    <t>驻外机构</t>
  </si>
  <si>
    <t>20203</t>
  </si>
  <si>
    <t>对外援助</t>
  </si>
  <si>
    <t>20204</t>
  </si>
  <si>
    <t>国际组织</t>
  </si>
  <si>
    <t>20205</t>
  </si>
  <si>
    <t>对外合作与交流</t>
  </si>
  <si>
    <t>20206</t>
  </si>
  <si>
    <t>对外宣传</t>
  </si>
  <si>
    <t>20207</t>
  </si>
  <si>
    <t>边界勘界联检</t>
  </si>
  <si>
    <t>20208</t>
  </si>
  <si>
    <t>国际发展合作</t>
  </si>
  <si>
    <t>20299</t>
  </si>
  <si>
    <t>其他外交支出</t>
  </si>
  <si>
    <t>203</t>
  </si>
  <si>
    <t>20301</t>
  </si>
  <si>
    <t>军费</t>
  </si>
  <si>
    <t>20304</t>
  </si>
  <si>
    <t>国防科研事业</t>
  </si>
  <si>
    <t>20305</t>
  </si>
  <si>
    <t>专项工程</t>
  </si>
  <si>
    <t>20306</t>
  </si>
  <si>
    <t>国防动员</t>
  </si>
  <si>
    <t>20399</t>
  </si>
  <si>
    <t>其他国防支出</t>
  </si>
  <si>
    <t>204</t>
  </si>
  <si>
    <t>20401</t>
  </si>
  <si>
    <t>武装警察部队</t>
  </si>
  <si>
    <t>20402</t>
  </si>
  <si>
    <t>公安</t>
  </si>
  <si>
    <t>20403</t>
  </si>
  <si>
    <t>国家安全</t>
  </si>
  <si>
    <t>20404</t>
  </si>
  <si>
    <t>检察</t>
  </si>
  <si>
    <t>20405</t>
  </si>
  <si>
    <t>法院</t>
  </si>
  <si>
    <t>20406</t>
  </si>
  <si>
    <t>司法</t>
  </si>
  <si>
    <t>20407</t>
  </si>
  <si>
    <t>监狱</t>
  </si>
  <si>
    <t>20408</t>
  </si>
  <si>
    <t>强制隔离戒毒</t>
  </si>
  <si>
    <t>20409</t>
  </si>
  <si>
    <t>国家保密</t>
  </si>
  <si>
    <t>20410</t>
  </si>
  <si>
    <t>缉私警察</t>
  </si>
  <si>
    <t>20499</t>
  </si>
  <si>
    <t>其他公共安全支出</t>
  </si>
  <si>
    <t>205</t>
  </si>
  <si>
    <t>20501</t>
  </si>
  <si>
    <t>教育管理事务</t>
  </si>
  <si>
    <t>20502</t>
  </si>
  <si>
    <t>普通教育</t>
  </si>
  <si>
    <t>20503</t>
  </si>
  <si>
    <t>职业教育</t>
  </si>
  <si>
    <t>20504</t>
  </si>
  <si>
    <t>成人教育</t>
  </si>
  <si>
    <t>20505</t>
  </si>
  <si>
    <t>广播电视教育</t>
  </si>
  <si>
    <t>20506</t>
  </si>
  <si>
    <t>留学教育</t>
  </si>
  <si>
    <t>20507</t>
  </si>
  <si>
    <t>特殊教育</t>
  </si>
  <si>
    <t>20508</t>
  </si>
  <si>
    <t>进修及培训</t>
  </si>
  <si>
    <t>20509</t>
  </si>
  <si>
    <t>教育费附加安排的支出</t>
  </si>
  <si>
    <t>20599</t>
  </si>
  <si>
    <t>其他教育支出</t>
  </si>
  <si>
    <t>206</t>
  </si>
  <si>
    <t>20601</t>
  </si>
  <si>
    <t>科学技术管理事务</t>
  </si>
  <si>
    <t>20602</t>
  </si>
  <si>
    <t>基础研究</t>
  </si>
  <si>
    <t>20603</t>
  </si>
  <si>
    <t>应用研究</t>
  </si>
  <si>
    <t>20604</t>
  </si>
  <si>
    <t>技术研究与开发</t>
  </si>
  <si>
    <t>20605</t>
  </si>
  <si>
    <t>科技条件与服务</t>
  </si>
  <si>
    <t>20606</t>
  </si>
  <si>
    <t>社会科学</t>
  </si>
  <si>
    <t>20607</t>
  </si>
  <si>
    <t>科学技术普及</t>
  </si>
  <si>
    <t>20608</t>
  </si>
  <si>
    <t>科技交流与合作</t>
  </si>
  <si>
    <t>20609</t>
  </si>
  <si>
    <t>科技重大项目</t>
  </si>
  <si>
    <t>20699</t>
  </si>
  <si>
    <t>其他科学技术支出</t>
  </si>
  <si>
    <t>207</t>
  </si>
  <si>
    <t>20701</t>
  </si>
  <si>
    <t>文化和旅游</t>
  </si>
  <si>
    <t>20702</t>
  </si>
  <si>
    <t>文物</t>
  </si>
  <si>
    <t>20703</t>
  </si>
  <si>
    <t>体育</t>
  </si>
  <si>
    <t>20706</t>
  </si>
  <si>
    <t>新闻出版电影</t>
  </si>
  <si>
    <t>20708</t>
  </si>
  <si>
    <t>广播电视</t>
  </si>
  <si>
    <t>20799</t>
  </si>
  <si>
    <t>其他文化旅游体育与传媒支出</t>
  </si>
  <si>
    <t>208</t>
  </si>
  <si>
    <t>20801</t>
  </si>
  <si>
    <t>人力资源和社会保障管理事务</t>
  </si>
  <si>
    <t>20802</t>
  </si>
  <si>
    <t>民政管理事务</t>
  </si>
  <si>
    <t>20805</t>
  </si>
  <si>
    <t>行政事业单位养老支出</t>
  </si>
  <si>
    <t>20806</t>
  </si>
  <si>
    <t>企业改革补助</t>
  </si>
  <si>
    <t>20807</t>
  </si>
  <si>
    <t>就业补助</t>
  </si>
  <si>
    <t>20808</t>
  </si>
  <si>
    <t>抚恤</t>
  </si>
  <si>
    <t>20809</t>
  </si>
  <si>
    <t>退役安置</t>
  </si>
  <si>
    <t>20810</t>
  </si>
  <si>
    <t>社会福利</t>
  </si>
  <si>
    <t>20811</t>
  </si>
  <si>
    <t>残疾人事业</t>
  </si>
  <si>
    <t>20816</t>
  </si>
  <si>
    <t>红十字事业</t>
  </si>
  <si>
    <t>20819</t>
  </si>
  <si>
    <t>最低生活保障</t>
  </si>
  <si>
    <t>20820</t>
  </si>
  <si>
    <t>临时救助</t>
  </si>
  <si>
    <t>20821</t>
  </si>
  <si>
    <t>特困人员救助供养</t>
  </si>
  <si>
    <t>20824</t>
  </si>
  <si>
    <t>补充道路交通事故社会救助基金</t>
  </si>
  <si>
    <t>20825</t>
  </si>
  <si>
    <t>其他生活救助</t>
  </si>
  <si>
    <t>20826</t>
  </si>
  <si>
    <t>财政对基本养老保险基金的补助</t>
  </si>
  <si>
    <t>20827</t>
  </si>
  <si>
    <t>财政对其他社会保险基金的补助</t>
  </si>
  <si>
    <t>20828</t>
  </si>
  <si>
    <t>退役军人管理事务</t>
  </si>
  <si>
    <t>20830</t>
  </si>
  <si>
    <t>财政代缴社会保险费支出</t>
  </si>
  <si>
    <t>20899</t>
  </si>
  <si>
    <t>其他社会保障和就业支出</t>
  </si>
  <si>
    <t>210</t>
  </si>
  <si>
    <t>21001</t>
  </si>
  <si>
    <t>卫生健康管理事务</t>
  </si>
  <si>
    <t>21002</t>
  </si>
  <si>
    <t>公立医院</t>
  </si>
  <si>
    <t>21003</t>
  </si>
  <si>
    <t>基层医疗卫生机构</t>
  </si>
  <si>
    <t>21004</t>
  </si>
  <si>
    <t>公共卫生</t>
  </si>
  <si>
    <t>21007</t>
  </si>
  <si>
    <t>计划生育事务</t>
  </si>
  <si>
    <t>21011</t>
  </si>
  <si>
    <t>行政事业单位医疗</t>
  </si>
  <si>
    <t>21012</t>
  </si>
  <si>
    <t>财政对基本医疗保险基金的补助</t>
  </si>
  <si>
    <t>21013</t>
  </si>
  <si>
    <t>医疗救助</t>
  </si>
  <si>
    <t>21014</t>
  </si>
  <si>
    <t>优抚对象医疗</t>
  </si>
  <si>
    <t>21015</t>
  </si>
  <si>
    <t>医疗保障管理事务</t>
  </si>
  <si>
    <t>21017</t>
  </si>
  <si>
    <t>中医药事务</t>
  </si>
  <si>
    <t>21018</t>
  </si>
  <si>
    <t>疾病预防控制事务</t>
  </si>
  <si>
    <t>21019</t>
  </si>
  <si>
    <t>育幼服务</t>
  </si>
  <si>
    <t>21099</t>
  </si>
  <si>
    <t>其他卫生健康支出</t>
  </si>
  <si>
    <t>211</t>
  </si>
  <si>
    <t>21101</t>
  </si>
  <si>
    <t>环境保护管理事务</t>
  </si>
  <si>
    <t>21102</t>
  </si>
  <si>
    <t>环境监测与监察</t>
  </si>
  <si>
    <t>21103</t>
  </si>
  <si>
    <t>污染防治</t>
  </si>
  <si>
    <t>21104</t>
  </si>
  <si>
    <t>自然生态保护</t>
  </si>
  <si>
    <t>21105</t>
  </si>
  <si>
    <t>森林保护修复</t>
  </si>
  <si>
    <t>21107</t>
  </si>
  <si>
    <t>风沙荒漠治理</t>
  </si>
  <si>
    <t>21108</t>
  </si>
  <si>
    <t>退牧还草</t>
  </si>
  <si>
    <t>21109</t>
  </si>
  <si>
    <t>已垦草原退耕还草</t>
  </si>
  <si>
    <t>21110</t>
  </si>
  <si>
    <t>能源节约利用</t>
  </si>
  <si>
    <t>21111</t>
  </si>
  <si>
    <t>污染减排</t>
  </si>
  <si>
    <t>21112</t>
  </si>
  <si>
    <t>清洁能源</t>
  </si>
  <si>
    <t>21113</t>
  </si>
  <si>
    <t>循环经济</t>
  </si>
  <si>
    <t>21114</t>
  </si>
  <si>
    <t>能源管理事务</t>
  </si>
  <si>
    <t>21199</t>
  </si>
  <si>
    <t>其他节能环保支出</t>
  </si>
  <si>
    <t>212</t>
  </si>
  <si>
    <t>21201</t>
  </si>
  <si>
    <t>城乡社区管理事务</t>
  </si>
  <si>
    <t>21202</t>
  </si>
  <si>
    <t>城乡社区规划与管理</t>
  </si>
  <si>
    <t>21203</t>
  </si>
  <si>
    <t>城乡社区公共设施</t>
  </si>
  <si>
    <t>21205</t>
  </si>
  <si>
    <t>城乡社区环境卫生</t>
  </si>
  <si>
    <t>21206</t>
  </si>
  <si>
    <t>建设市场管理与监督</t>
  </si>
  <si>
    <t>21299</t>
  </si>
  <si>
    <t>其他城乡社区支出</t>
  </si>
  <si>
    <t>213</t>
  </si>
  <si>
    <t>21301</t>
  </si>
  <si>
    <t>农业农村</t>
  </si>
  <si>
    <t>21302</t>
  </si>
  <si>
    <t>林业和草原</t>
  </si>
  <si>
    <t>21303</t>
  </si>
  <si>
    <t>水利</t>
  </si>
  <si>
    <t>21305</t>
  </si>
  <si>
    <t>巩固脱贫攻坚成果衔接乡村振兴</t>
  </si>
  <si>
    <t>21307</t>
  </si>
  <si>
    <t>农村综合改革</t>
  </si>
  <si>
    <t>21308</t>
  </si>
  <si>
    <t>普惠金融发展支出</t>
  </si>
  <si>
    <t>21309</t>
  </si>
  <si>
    <t>目标价格补贴</t>
  </si>
  <si>
    <t>21399</t>
  </si>
  <si>
    <t>其他农林水支出</t>
  </si>
  <si>
    <t>214</t>
  </si>
  <si>
    <t>21401</t>
  </si>
  <si>
    <t>公路水路运输</t>
  </si>
  <si>
    <t>21402</t>
  </si>
  <si>
    <t>铁路运输</t>
  </si>
  <si>
    <t>21403</t>
  </si>
  <si>
    <t>民用航空运输</t>
  </si>
  <si>
    <t>21405</t>
  </si>
  <si>
    <t>邮政业支出</t>
  </si>
  <si>
    <t>21499</t>
  </si>
  <si>
    <t>其他交通运输支出</t>
  </si>
  <si>
    <t>215</t>
  </si>
  <si>
    <t>21501</t>
  </si>
  <si>
    <t>资源勘探开发</t>
  </si>
  <si>
    <t>21502</t>
  </si>
  <si>
    <t>制造业</t>
  </si>
  <si>
    <t>21503</t>
  </si>
  <si>
    <t>建筑业</t>
  </si>
  <si>
    <t>21505</t>
  </si>
  <si>
    <t>工业和信息产业</t>
  </si>
  <si>
    <t>21507</t>
  </si>
  <si>
    <t>国有资产监管</t>
  </si>
  <si>
    <t>21508</t>
  </si>
  <si>
    <t>支持中小企业发展和管理支出</t>
  </si>
  <si>
    <t>21599</t>
  </si>
  <si>
    <t>其他资源勘探工业信息等支出</t>
  </si>
  <si>
    <t>216</t>
  </si>
  <si>
    <t>21602</t>
  </si>
  <si>
    <t>商业流通事务</t>
  </si>
  <si>
    <t>21606</t>
  </si>
  <si>
    <t>涉外发展服务支出</t>
  </si>
  <si>
    <t>21699</t>
  </si>
  <si>
    <t>其他商业服务业等支出</t>
  </si>
  <si>
    <t>217</t>
  </si>
  <si>
    <t>21701</t>
  </si>
  <si>
    <t>金融部门行政支出</t>
  </si>
  <si>
    <t>21702</t>
  </si>
  <si>
    <t>金融部门监管支出</t>
  </si>
  <si>
    <t>21703</t>
  </si>
  <si>
    <t>金融发展支出</t>
  </si>
  <si>
    <t>21704</t>
  </si>
  <si>
    <t>金融调控支出</t>
  </si>
  <si>
    <t>21799</t>
  </si>
  <si>
    <t>其他金融支出</t>
  </si>
  <si>
    <t>219</t>
  </si>
  <si>
    <t>21901</t>
  </si>
  <si>
    <t>一般公共服务</t>
  </si>
  <si>
    <t>21902</t>
  </si>
  <si>
    <t>教育</t>
  </si>
  <si>
    <t>21903</t>
  </si>
  <si>
    <t>文化旅游体育与传媒</t>
  </si>
  <si>
    <t>21904</t>
  </si>
  <si>
    <t>卫生健康</t>
  </si>
  <si>
    <t>21905</t>
  </si>
  <si>
    <t>节能环保</t>
  </si>
  <si>
    <t>21906</t>
  </si>
  <si>
    <t>21907</t>
  </si>
  <si>
    <t>交通运输</t>
  </si>
  <si>
    <t>21908</t>
  </si>
  <si>
    <t>住房保障</t>
  </si>
  <si>
    <t>21999</t>
  </si>
  <si>
    <t>220</t>
  </si>
  <si>
    <t>22001</t>
  </si>
  <si>
    <t>自然资源事务</t>
  </si>
  <si>
    <t>22005</t>
  </si>
  <si>
    <t>气象事务</t>
  </si>
  <si>
    <t>22099</t>
  </si>
  <si>
    <t>其他自然资源海洋气象等支出</t>
  </si>
  <si>
    <t>221</t>
  </si>
  <si>
    <t>22101</t>
  </si>
  <si>
    <t>保障性安居工程支出</t>
  </si>
  <si>
    <t>22102</t>
  </si>
  <si>
    <t>住房改革支出</t>
  </si>
  <si>
    <t>22103</t>
  </si>
  <si>
    <t>城乡社区住宅</t>
  </si>
  <si>
    <t>222</t>
  </si>
  <si>
    <t>22201</t>
  </si>
  <si>
    <t>粮油物资事务</t>
  </si>
  <si>
    <t>22203</t>
  </si>
  <si>
    <t>能源储备</t>
  </si>
  <si>
    <t>22204</t>
  </si>
  <si>
    <t>粮油储备</t>
  </si>
  <si>
    <t>22205</t>
  </si>
  <si>
    <t>重要商品储备</t>
  </si>
  <si>
    <t>224</t>
  </si>
  <si>
    <t>22401</t>
  </si>
  <si>
    <t>应急管理事务</t>
  </si>
  <si>
    <t>22402</t>
  </si>
  <si>
    <t>消防救援事务</t>
  </si>
  <si>
    <t>22404</t>
  </si>
  <si>
    <t>矿山安全</t>
  </si>
  <si>
    <t>22405</t>
  </si>
  <si>
    <t>地震事务</t>
  </si>
  <si>
    <t>22406</t>
  </si>
  <si>
    <t>自然灾害防治</t>
  </si>
  <si>
    <t>22407</t>
  </si>
  <si>
    <t>自然灾害救灾及恢复重建支出</t>
  </si>
  <si>
    <t>22499</t>
  </si>
  <si>
    <t>其他灾害防治及应急管理支出</t>
  </si>
  <si>
    <t>227</t>
  </si>
  <si>
    <t>229</t>
  </si>
  <si>
    <t>22902</t>
  </si>
  <si>
    <t>年初预留</t>
  </si>
  <si>
    <t>22999</t>
  </si>
  <si>
    <t>232</t>
  </si>
  <si>
    <t>23203</t>
  </si>
  <si>
    <t>地方政府一般债务付息支出</t>
  </si>
  <si>
    <t>233</t>
  </si>
  <si>
    <t>23303</t>
  </si>
  <si>
    <t>地方政府一般债务发行费用支出</t>
  </si>
  <si>
    <t>表六</t>
  </si>
  <si>
    <t>湛河区2026年一般公共预算基本支出预算表
（按政府预算支出经济分类科目）</t>
  </si>
  <si>
    <t>501机关工资福利支出</t>
  </si>
  <si>
    <t>50101工资奖金津补贴</t>
  </si>
  <si>
    <t>50102社会保障缴费</t>
  </si>
  <si>
    <t>50103住房公积金</t>
  </si>
  <si>
    <t>502机关商品和服务支出</t>
  </si>
  <si>
    <t>50201办公经费</t>
  </si>
  <si>
    <t>50202会议费</t>
  </si>
  <si>
    <t>50203培训费</t>
  </si>
  <si>
    <t>50204专用材料购置费</t>
  </si>
  <si>
    <t>50205委托业务费</t>
  </si>
  <si>
    <t>50206公务接待费</t>
  </si>
  <si>
    <t>50207因公出国（境）费用</t>
  </si>
  <si>
    <t>50208公务用车运行维护费</t>
  </si>
  <si>
    <t>50209维修（护）费</t>
  </si>
  <si>
    <t>50299其他商品和服务支出</t>
  </si>
  <si>
    <t>505对事业单位经常性补助</t>
  </si>
  <si>
    <t>50501工资福利支出</t>
  </si>
  <si>
    <t>50502商品和服务支出</t>
  </si>
  <si>
    <t>509对个人和家庭的补助</t>
  </si>
  <si>
    <t>50901社会福利和救助</t>
  </si>
  <si>
    <t>50905离退休费</t>
  </si>
  <si>
    <t>备注：按照《财政部关于印发&lt;支出经济分类科目改革方案&gt;的通知》（财预〔2017〕98号）要求，从2018年起对政府预算均按政府预算支出经济分类科目编制预算。</t>
  </si>
  <si>
    <t>表七</t>
  </si>
  <si>
    <t>湛河区2026年“三公经费”预算汇总表</t>
  </si>
  <si>
    <t>项    目</t>
  </si>
  <si>
    <t>2025年财政拨款
预算安排数</t>
  </si>
  <si>
    <t>2026年财政拨款
预算安排数</t>
  </si>
  <si>
    <t>较上年预算增长%</t>
  </si>
  <si>
    <t>“三公经费”合计</t>
  </si>
  <si>
    <t xml:space="preserve">  因公出国（境）费用</t>
  </si>
  <si>
    <t xml:space="preserve">  公务接待费</t>
  </si>
  <si>
    <t xml:space="preserve">  公务用车运行维护费</t>
  </si>
  <si>
    <t xml:space="preserve">  公务车辆购置费</t>
  </si>
  <si>
    <t>备注：1.按照有关规定，“三公”经费包括因公出国（境）费、公务接待费、公务用车购置及运行费。（1）因公出国（境）费指单位工作人员公务出国（境）的住宿费、差旅费、伙食补助费、杂费、培训费等支出。（2）公务接待费指单位按规定开支的各类公务接待（含外宾接待）支出。（3）公务用车购置及运行费指单位公务用车购置费及租用费、燃料费、维修费、过路过桥费、保险费等支出，公务用车指用于履行公务的机动车辆，包括领导干部专车和执法执勤用车。
      2.2024年湛河区“三公”经费财政拨款预算安排数比上年减少0.64万元，可比口径下降0.17%，主要原因是各预算单位严格落实厉行节约规定，进一步压缩一般性支出。
      3.从2021年1月1日起，区检察院、区法院上划省级管理，2020年财政拨款预算安排数已相应扣除上划单位数据。</t>
  </si>
  <si>
    <t>表八</t>
  </si>
  <si>
    <t>市对湛河区2026年一般公共预算税收返还和转移支付分项目预算表</t>
  </si>
  <si>
    <t xml:space="preserve">      所得税基数返还收入 </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</si>
  <si>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</si>
  <si>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</si>
  <si>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</si>
  <si>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</si>
  <si>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</si>
  <si>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</si>
  <si>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</si>
  <si>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</si>
  <si>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</si>
  <si>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</si>
  <si>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</si>
  <si>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</si>
  <si>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</si>
  <si>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</si>
  <si>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</si>
  <si>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民族地区转移支付收入</t>
  </si>
  <si>
    <t xml:space="preserve">      边境地区转移支付收入</t>
  </si>
  <si>
    <t xml:space="preserve">      巩固脱贫攻坚成果衔接乡村振兴转移支付收入</t>
  </si>
  <si>
    <t xml:space="preserve">      一般公共服务共同财政事权转移支付收入</t>
  </si>
  <si>
    <t xml:space="preserve">      外交共同财政事权转移支付收入</t>
  </si>
  <si>
    <t xml:space="preserve">      国防共同财政事权转移支付收入</t>
  </si>
  <si>
    <t xml:space="preserve">      公共安全共同财政事权转移支付收入</t>
  </si>
  <si>
    <t xml:space="preserve">      教育共同财政事权转移支付收入</t>
  </si>
  <si>
    <t xml:space="preserve">      科学技术共同财政事权转移支付收入</t>
  </si>
  <si>
    <t xml:space="preserve">      文化旅游体育与传媒共同财政事权转移支付收入</t>
  </si>
  <si>
    <t xml:space="preserve">      社会保障和就业共同财政事权转移支付收入</t>
  </si>
  <si>
    <t xml:space="preserve">      医疗卫生共同财政事权转移支付收入</t>
  </si>
  <si>
    <t xml:space="preserve">      节能环保共同财政事权转移支付收入</t>
  </si>
  <si>
    <t xml:space="preserve">      城乡社区共同财政事权转移支付收入</t>
  </si>
  <si>
    <t xml:space="preserve">      农林水共同财政事权转移支付收入</t>
  </si>
  <si>
    <t xml:space="preserve">      交通运输共同财政事权转移支付收入</t>
  </si>
  <si>
    <t xml:space="preserve">      资源勘探工业信息等共同财政事权转移支付收入</t>
  </si>
  <si>
    <t xml:space="preserve">      商业服务业等共同财政事权转移支付收入</t>
  </si>
  <si>
    <t xml:space="preserve">      金融共同财政事权转移支付收入</t>
  </si>
  <si>
    <t xml:space="preserve">      自然资源海洋气象等共同财政事权转移支付收入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</si>
  <si>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</si>
  <si>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</si>
  <si>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</si>
  <si>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其他共同财政事权转移支付收入</t>
  </si>
  <si>
    <t xml:space="preserve">      其他一般性转移支付收入</t>
  </si>
  <si>
    <r>
      <rPr>
        <sz val="11"/>
        <rFont val="宋体"/>
        <charset val="134"/>
        <scheme val="minor"/>
      </rPr>
      <t xml:space="preserve"> </t>
    </r>
    <r>
      <rPr>
        <sz val="11"/>
        <rFont val="宋体"/>
        <charset val="134"/>
      </rPr>
      <t xml:space="preserve">     增值税留抵退税转移支付收入</t>
    </r>
  </si>
  <si>
    <r>
      <rPr>
        <sz val="11"/>
        <rFont val="宋体"/>
        <charset val="134"/>
        <scheme val="minor"/>
      </rPr>
      <t xml:space="preserve"> </t>
    </r>
    <r>
      <rPr>
        <sz val="11"/>
        <rFont val="宋体"/>
        <charset val="134"/>
      </rPr>
      <t xml:space="preserve">     其他退税减税降费转移支付收入</t>
    </r>
  </si>
  <si>
    <r>
      <rPr>
        <sz val="11"/>
        <rFont val="宋体"/>
        <charset val="134"/>
        <scheme val="minor"/>
      </rPr>
      <t xml:space="preserve"> </t>
    </r>
    <r>
      <rPr>
        <sz val="11"/>
        <rFont val="宋体"/>
        <charset val="134"/>
      </rPr>
      <t xml:space="preserve">     补充县区财力转移支付收入</t>
    </r>
  </si>
  <si>
    <t xml:space="preserve">      一般公共服务</t>
  </si>
  <si>
    <t xml:space="preserve">      外交</t>
  </si>
  <si>
    <t xml:space="preserve">      国防</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</si>
  <si>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</si>
  <si>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</si>
  <si>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</si>
  <si>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</si>
  <si>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</si>
  <si>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</si>
  <si>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</si>
  <si>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</si>
  <si>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</si>
  <si>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</si>
  <si>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资源勘探工业信息等</t>
  </si>
  <si>
    <t xml:space="preserve">      商业服务业等</t>
  </si>
  <si>
    <t xml:space="preserve">      金融</t>
  </si>
  <si>
    <t xml:space="preserve">      自然资源海洋气象等</t>
  </si>
  <si>
    <t xml:space="preserve">      住房保障</t>
  </si>
  <si>
    <t xml:space="preserve">      粮油物资储备</t>
  </si>
  <si>
    <t xml:space="preserve">      灾害防治及应急管理</t>
  </si>
  <si>
    <t xml:space="preserve">      其他收入</t>
  </si>
  <si>
    <t>表九</t>
  </si>
  <si>
    <t>市对湛河区2026年一般公共预算税收返还和转移支付分地区预算表</t>
  </si>
  <si>
    <t>地区</t>
  </si>
  <si>
    <t>税收返还</t>
  </si>
  <si>
    <t>一般性转移支付</t>
  </si>
  <si>
    <t>专项转移支付</t>
  </si>
  <si>
    <t xml:space="preserve">  湛河区</t>
  </si>
  <si>
    <t>表十</t>
  </si>
  <si>
    <t>湛河区2026年基本建设支出预算表</t>
  </si>
  <si>
    <t>平顶山市湛河区司法局</t>
  </si>
  <si>
    <t>数智化学习平台</t>
  </si>
  <si>
    <t>首页</t>
  </si>
  <si>
    <t>一、一般公共服务支出</t>
  </si>
  <si>
    <t>学习中心</t>
  </si>
  <si>
    <t>二、公共安全支出</t>
  </si>
  <si>
    <t>三、教育支出</t>
  </si>
  <si>
    <t>四、科学技术支出</t>
  </si>
  <si>
    <t>五、文化体育与传媒支出</t>
  </si>
  <si>
    <t>六、社会保障和就业支出</t>
  </si>
  <si>
    <t>七、卫生健康支出</t>
  </si>
  <si>
    <t>八、农林水支出</t>
  </si>
  <si>
    <t>九、资源勘探信息等支出</t>
  </si>
  <si>
    <t>十、城乡社区支出</t>
  </si>
  <si>
    <t>十一、其他支出</t>
  </si>
  <si>
    <t>基本建设支出合计</t>
  </si>
  <si>
    <t>表十一</t>
  </si>
  <si>
    <t>湛河区2025年一般债务限额余额情况表</t>
  </si>
  <si>
    <t>执行数</t>
  </si>
  <si>
    <t>一、2024年末政府一般债务限额</t>
  </si>
  <si>
    <t>二、2024年末政府一般债务余额实际数</t>
  </si>
  <si>
    <t>三、2025年末政府一般债务限额</t>
  </si>
  <si>
    <t>四、2025年政府一般债务接受转贷额</t>
  </si>
  <si>
    <r>
      <rPr>
        <sz val="11"/>
        <color rgb="FF000000"/>
        <rFont val="宋体"/>
        <charset val="134"/>
      </rPr>
      <t>五、202</t>
    </r>
    <r>
      <rPr>
        <strike/>
        <sz val="11"/>
        <color rgb="FF000000"/>
        <rFont val="宋体"/>
        <charset val="134"/>
      </rPr>
      <t>5</t>
    </r>
    <r>
      <rPr>
        <sz val="11"/>
        <color rgb="FF000000"/>
        <rFont val="宋体"/>
        <charset val="134"/>
      </rPr>
      <t>年政府一般债务还本额</t>
    </r>
  </si>
  <si>
    <t>六、2025年末政府一般债务余额执行数</t>
  </si>
  <si>
    <t>表十二</t>
  </si>
  <si>
    <t>湛河区2025年地方政府一般债务分地区限额余额情况表</t>
  </si>
  <si>
    <t>地   区</t>
  </si>
  <si>
    <t>2025年限额</t>
  </si>
  <si>
    <t>2025年末余额预计执行数</t>
  </si>
  <si>
    <t xml:space="preserve">         湛河区</t>
  </si>
  <si>
    <t>表十三</t>
  </si>
  <si>
    <t>湛河区2026年政府性基金收支预算总表</t>
  </si>
  <si>
    <t>单位:万元</t>
  </si>
  <si>
    <t>预算科目</t>
  </si>
  <si>
    <t>一、区本级政府性基金收入</t>
  </si>
  <si>
    <t>一、区本级政府性基金支出</t>
  </si>
  <si>
    <t>二、上级补助收入</t>
  </si>
  <si>
    <t>二、上级专项转移支付支出</t>
  </si>
  <si>
    <t>三、下级上解收入</t>
  </si>
  <si>
    <t>三、补助下级支出</t>
  </si>
  <si>
    <t>四、上年结余收入</t>
  </si>
  <si>
    <t>四、年终结余</t>
  </si>
  <si>
    <t>五、调入资金</t>
  </si>
  <si>
    <t>五、地方政府专项债务还本支出</t>
  </si>
  <si>
    <t>六、地方政府专项债务转贷收入</t>
  </si>
  <si>
    <t>六、地方政府专项债务付息支出</t>
  </si>
  <si>
    <t>表十四</t>
  </si>
  <si>
    <t>湛河区2026年政府性基金收入预算表</t>
  </si>
  <si>
    <t>国有土地收益基金收入</t>
  </si>
  <si>
    <t>农业土地开发资金收入</t>
  </si>
  <si>
    <t>国有土地使用权出让收入</t>
  </si>
  <si>
    <t>城市基础设施配套费收入</t>
  </si>
  <si>
    <t>污水处理费收入</t>
  </si>
  <si>
    <t>其他政府性基金收入</t>
  </si>
  <si>
    <t>政府性基金补助收入</t>
  </si>
  <si>
    <t xml:space="preserve">  地方政府专项债务转贷收入</t>
  </si>
  <si>
    <t>表十五</t>
  </si>
  <si>
    <t>湛河区2026年政府性基金支出预算表</t>
  </si>
  <si>
    <t>项  目</t>
  </si>
  <si>
    <t>上年预算数</t>
  </si>
  <si>
    <t>上年执行数</t>
  </si>
  <si>
    <t>为上年预算数的%</t>
  </si>
  <si>
    <t>为上年执行数的%</t>
  </si>
  <si>
    <t>一、文化旅游体育与传媒支出</t>
  </si>
  <si>
    <t xml:space="preserve">    国家电影事业发展专项资金安排的支出</t>
  </si>
  <si>
    <t xml:space="preserve">      资助国产影片放映</t>
  </si>
  <si>
    <t xml:space="preserve">      资助影院建设</t>
  </si>
  <si>
    <t xml:space="preserve">      资助少数民族语电影译制</t>
  </si>
  <si>
    <t xml:space="preserve">      购买农村电影公益性放映版权服务</t>
  </si>
  <si>
    <t xml:space="preserve">      其他国家电影事业发展专项资金支出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</si>
  <si>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</si>
  <si>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</si>
  <si>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</si>
  <si>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</si>
  <si>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</si>
  <si>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 </t>
  </si>
  <si>
    <t xml:space="preserve">    国家电影事业发展专项资金对应专项债务收入安排的支出</t>
  </si>
  <si>
    <t xml:space="preserve">      资助城市影院</t>
  </si>
  <si>
    <t xml:space="preserve">      其他国家电影事业发展专项资金对应专项债务收入支出</t>
  </si>
  <si>
    <t>二、社会保障和就业支出</t>
  </si>
  <si>
    <t xml:space="preserve">    超长期特别国债安排的支出</t>
  </si>
  <si>
    <t xml:space="preserve">      养老机构及服务设施</t>
  </si>
  <si>
    <t xml:space="preserve">      公共就业服务设施</t>
  </si>
  <si>
    <t xml:space="preserve">      其他社会保障和就业支出</t>
  </si>
  <si>
    <t>三、卫生健康支出</t>
  </si>
  <si>
    <t xml:space="preserve">      公立医院</t>
  </si>
  <si>
    <t xml:space="preserve">      基层医疗卫生机构</t>
  </si>
  <si>
    <t xml:space="preserve">      公共卫生机构</t>
  </si>
  <si>
    <t xml:space="preserve">      托育机构</t>
  </si>
  <si>
    <t xml:space="preserve">      其他卫生健康支出</t>
  </si>
  <si>
    <t>四、节能环保支出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</si>
  <si>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</si>
  <si>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</si>
  <si>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</si>
  <si>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</si>
  <si>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</si>
  <si>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废弃电器电子产品处理基金支出</t>
  </si>
  <si>
    <t xml:space="preserve">      回收处理费用补贴</t>
  </si>
  <si>
    <t xml:space="preserve">      信息系统建设</t>
  </si>
  <si>
    <t xml:space="preserve">      基金征管经费</t>
  </si>
  <si>
    <t xml:space="preserve">      其他废弃电器电子产品处理基金支出</t>
  </si>
  <si>
    <t>五、城乡社区支出</t>
  </si>
  <si>
    <t xml:space="preserve">    国有土地使用权出让收入安排的支出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</si>
  <si>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</si>
  <si>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</si>
  <si>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</si>
  <si>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</si>
  <si>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</si>
  <si>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</si>
  <si>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廉租住房支出</t>
  </si>
  <si>
    <t xml:space="preserve">      支付破产或改制企业职工安置费</t>
  </si>
  <si>
    <t xml:space="preserve">      棚户区改造支出</t>
  </si>
  <si>
    <t xml:space="preserve">      公共租赁住房支出</t>
  </si>
  <si>
    <t xml:space="preserve">      保障性住房租金补贴</t>
  </si>
  <si>
    <t xml:space="preserve">      其他国有土地使用权出让收入安排的支出</t>
  </si>
  <si>
    <t>农业生产发展支出</t>
  </si>
  <si>
    <t>农村社会事业支出</t>
  </si>
  <si>
    <t>农业农村生态环境支出</t>
  </si>
  <si>
    <t xml:space="preserve">    国有土地收益基金安排的支出</t>
  </si>
  <si>
    <t xml:space="preserve">      其他国有土地收益基金支出</t>
  </si>
  <si>
    <t xml:space="preserve">    农业土地开发资金安排的支出</t>
  </si>
  <si>
    <t xml:space="preserve">    城市基础设施配套费安排的支出</t>
  </si>
  <si>
    <t xml:space="preserve">      城市公共设施</t>
  </si>
  <si>
    <t xml:space="preserve">      城市环境卫生</t>
  </si>
  <si>
    <t xml:space="preserve">      公有房屋</t>
  </si>
  <si>
    <t xml:space="preserve">      城市防洪</t>
  </si>
  <si>
    <t xml:space="preserve">      其他城市基础设施配套费安排的支出</t>
  </si>
  <si>
    <t xml:space="preserve">    污水处理费收入安排的支出</t>
  </si>
  <si>
    <t xml:space="preserve">      污水处理设施建设和运营</t>
  </si>
  <si>
    <t xml:space="preserve">      代征手续费</t>
  </si>
  <si>
    <t xml:space="preserve">      其他污水处理费安排的支出</t>
  </si>
  <si>
    <t xml:space="preserve">    土地储备专项债券收入安排的支出</t>
  </si>
  <si>
    <t xml:space="preserve">      其他土地储备专项债券收入安排的支出</t>
  </si>
  <si>
    <t xml:space="preserve">    棚户区改造专项债券收入安排的支出</t>
  </si>
  <si>
    <t xml:space="preserve">      其他棚户区改造专项债券收入安排的支出</t>
  </si>
  <si>
    <t xml:space="preserve">    城市基础设施配套费对应专项债务收入安排的支出</t>
  </si>
  <si>
    <t xml:space="preserve">      其他城市基础设施配套费对应专项债务收入安排的支出</t>
  </si>
  <si>
    <t xml:space="preserve">    污水处理费对应专项债务收入安排的支出</t>
  </si>
  <si>
    <t xml:space="preserve">      其他污水处理费对应专项债务收入安排的支出</t>
  </si>
  <si>
    <t xml:space="preserve">    国有土地使用权出让收入对应专项债务收入安排的支出</t>
  </si>
  <si>
    <t xml:space="preserve">      其他国有土地使用权出让收入对应专项债务收入安排的支出</t>
  </si>
  <si>
    <t>六、农林水支出</t>
  </si>
  <si>
    <t xml:space="preserve">    大中型水库库区基金安排的支出</t>
  </si>
  <si>
    <t xml:space="preserve">      基础设施建设和经济发展</t>
  </si>
  <si>
    <t xml:space="preserve">      解决移民遗留问题</t>
  </si>
  <si>
    <t xml:space="preserve">      库区防护工程维护</t>
  </si>
  <si>
    <t xml:space="preserve">      其他大中型水库库区基金支出</t>
  </si>
  <si>
    <t xml:space="preserve">    三峡水库库区基金支出</t>
  </si>
  <si>
    <t xml:space="preserve">      库区维护和管理</t>
  </si>
  <si>
    <t xml:space="preserve">      其他三峡水库库区基金支出</t>
  </si>
  <si>
    <t xml:space="preserve">    国家重大水利工程建设基金安排的支出</t>
  </si>
  <si>
    <t xml:space="preserve">      南水北调工程建设</t>
  </si>
  <si>
    <t xml:space="preserve">      三峡后续工作</t>
  </si>
  <si>
    <t xml:space="preserve">      地方重大水利工程建设</t>
  </si>
  <si>
    <t xml:space="preserve">      其他重大水利工程建设基金支出</t>
  </si>
  <si>
    <t xml:space="preserve">    大中型水库库区基金对应专项债务收入安排的支出</t>
  </si>
  <si>
    <t xml:space="preserve">      其他大中型水库库区基金对应专项债务收入安排的支出</t>
  </si>
  <si>
    <t xml:space="preserve">    国家重大水利工程建设基金对应专项债务收入安排的支出</t>
  </si>
  <si>
    <t xml:space="preserve">      三峡工程后续工作</t>
  </si>
  <si>
    <t xml:space="preserve">      其他重大水利工程建设基金对应专项债务收入安排的支出</t>
  </si>
  <si>
    <t xml:space="preserve">    大中型水库移民后期扶持基金支出</t>
  </si>
  <si>
    <t xml:space="preserve">      移民补助</t>
  </si>
  <si>
    <t xml:space="preserve">      其他大中型水库移民后期扶持基金支出</t>
  </si>
  <si>
    <t xml:space="preserve">    小型水库移民扶助基金安排的支出</t>
  </si>
  <si>
    <t xml:space="preserve">      其他小型水库移民扶助基金支出</t>
  </si>
  <si>
    <t xml:space="preserve">    小型水库移民扶助基金对应专项债务收入安排的支出</t>
  </si>
  <si>
    <t xml:space="preserve">      其他小型水库移民扶助基金对应专项债务收入安排的支出</t>
  </si>
  <si>
    <t xml:space="preserve">      农业农村支出</t>
  </si>
  <si>
    <t xml:space="preserve">      水利支出</t>
  </si>
  <si>
    <t xml:space="preserve">      其他农林水支出</t>
  </si>
  <si>
    <t>七、交通运输支出</t>
  </si>
  <si>
    <t xml:space="preserve">    海南省高等级公路车辆通行附加费安排的支出</t>
  </si>
  <si>
    <t xml:space="preserve">      公路建设</t>
  </si>
  <si>
    <t xml:space="preserve">      公路养护</t>
  </si>
  <si>
    <t xml:space="preserve">      公路还贷</t>
  </si>
  <si>
    <t xml:space="preserve">      其他海南省高等级公路车辆通行附加费安排的支出</t>
  </si>
  <si>
    <t xml:space="preserve">    车辆通行费安排的支出</t>
  </si>
  <si>
    <t xml:space="preserve">      政府还贷公路养护</t>
  </si>
  <si>
    <t xml:space="preserve">      政府还贷公路管理</t>
  </si>
  <si>
    <t xml:space="preserve">      其他车辆通行费安排的支出</t>
  </si>
  <si>
    <t xml:space="preserve">    铁路建设基金支出</t>
  </si>
  <si>
    <t xml:space="preserve">      铁路建设投资</t>
  </si>
  <si>
    <t xml:space="preserve">      购置铁路机车车辆</t>
  </si>
  <si>
    <t xml:space="preserve">      铁路还贷</t>
  </si>
  <si>
    <t xml:space="preserve">      建设项目铺底资金</t>
  </si>
  <si>
    <t xml:space="preserve">      勘测设计</t>
  </si>
  <si>
    <t xml:space="preserve">      注册资本金</t>
  </si>
  <si>
    <t xml:space="preserve">      周转资金</t>
  </si>
  <si>
    <t xml:space="preserve">      其他铁路建设基金支出</t>
  </si>
  <si>
    <t xml:space="preserve">    船舶油污损害赔偿基金支出</t>
  </si>
  <si>
    <t xml:space="preserve">      应急处置费用</t>
  </si>
  <si>
    <t xml:space="preserve">      控制清除污染</t>
  </si>
  <si>
    <t xml:space="preserve">      损失补偿</t>
  </si>
  <si>
    <t xml:space="preserve">      生态恢复</t>
  </si>
  <si>
    <t xml:space="preserve">      监视监测</t>
  </si>
  <si>
    <t xml:space="preserve">      其他船舶油污损害赔偿基金支出</t>
  </si>
  <si>
    <t xml:space="preserve">    民航发展基金支出</t>
  </si>
  <si>
    <t xml:space="preserve">      民航机场建设</t>
  </si>
  <si>
    <t xml:space="preserve">      空管系统建设</t>
  </si>
  <si>
    <t xml:space="preserve">      民航安全</t>
  </si>
  <si>
    <t xml:space="preserve">      航线和机场补贴</t>
  </si>
  <si>
    <t xml:space="preserve">      民航节能减排</t>
  </si>
  <si>
    <t xml:space="preserve">      通用航空发展</t>
  </si>
  <si>
    <t xml:space="preserve">      征管经费</t>
  </si>
  <si>
    <t xml:space="preserve">      民航科教和信息建设</t>
  </si>
  <si>
    <t xml:space="preserve">      其他民航发展基金支出</t>
  </si>
  <si>
    <t xml:space="preserve">    海南省高等级公路车辆通行附加费对应专项债务收入安排的支出</t>
  </si>
  <si>
    <t xml:space="preserve">      其他海南省高等级公路车辆通行附加费对应专项债务收入安排的支出</t>
  </si>
  <si>
    <t xml:space="preserve">    政府收费公路专项债券收入安排的支出</t>
  </si>
  <si>
    <t xml:space="preserve">      其他政府收费公路专项债券收入安排的支出</t>
  </si>
  <si>
    <t xml:space="preserve">    车辆通行费对应专项债务收入安排的支出</t>
  </si>
  <si>
    <t>八、资源勘探工业信息等支出</t>
  </si>
  <si>
    <t xml:space="preserve">     农网还贷资金支出</t>
  </si>
  <si>
    <t xml:space="preserve">      中央农网还贷资金支出</t>
  </si>
  <si>
    <t xml:space="preserve">      地方农网还贷资金支出</t>
  </si>
  <si>
    <t xml:space="preserve">      其他农网还贷资金支出</t>
  </si>
  <si>
    <t xml:space="preserve">      资源勘探开发</t>
  </si>
  <si>
    <t xml:space="preserve">      制造业</t>
  </si>
  <si>
    <t xml:space="preserve">      工业和信息产业</t>
  </si>
  <si>
    <t xml:space="preserve">      其他资源勘探工业信息等支出</t>
  </si>
  <si>
    <t>九、其他支出</t>
  </si>
  <si>
    <t xml:space="preserve">    其他政府性基金及对应专项债务收入安排的支出</t>
  </si>
  <si>
    <t xml:space="preserve">      其他政府性基金安排的支出</t>
  </si>
  <si>
    <t xml:space="preserve">      其他地方自行试点项目收益专项债券收入安排的支出</t>
  </si>
  <si>
    <t xml:space="preserve">      其他政府性基金债务收入安排的支出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</si>
  <si>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</si>
  <si>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</si>
  <si>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</si>
  <si>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</si>
  <si>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</si>
  <si>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</si>
  <si>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</si>
  <si>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</si>
  <si>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</si>
  <si>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抗疫特别国债财务基金支出</t>
  </si>
  <si>
    <t xml:space="preserve">    彩票公益金安排的支出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</si>
  <si>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</si>
  <si>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</si>
  <si>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</si>
  <si>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</si>
  <si>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</si>
  <si>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用于文化事业的彩票公益金支出</t>
  </si>
  <si>
    <t>用于巩固脱贫攻坚成果衔接乡村振兴的彩票公益金支出</t>
  </si>
  <si>
    <t xml:space="preserve">      用于法律援助的彩票公益金支出</t>
  </si>
  <si>
    <t xml:space="preserve">      用于城乡医疗救助的的彩票公益金支出</t>
  </si>
  <si>
    <t xml:space="preserve">      用于其他社会公益事业的彩票公益金支出</t>
  </si>
  <si>
    <t>九、债务付息支出</t>
  </si>
  <si>
    <t xml:space="preserve">      海南省高等级公路车辆通行附加费债务付息支出</t>
  </si>
  <si>
    <t xml:space="preserve">      国家电影事业发展专项资金债务付息支出</t>
  </si>
  <si>
    <t xml:space="preserve">      国有土地使用权出让金债务付息支出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</si>
  <si>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</si>
  <si>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</si>
  <si>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</si>
  <si>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</si>
  <si>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</si>
  <si>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</si>
  <si>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</si>
  <si>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</si>
  <si>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</si>
  <si>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棚户区改造专项债券付息支出</t>
  </si>
  <si>
    <t xml:space="preserve">      其他地方自行试点项目收益专项债券付息支出</t>
  </si>
  <si>
    <t xml:space="preserve">      其他政府性基金债务付息支出</t>
  </si>
  <si>
    <t>十、债务发行费用支出</t>
  </si>
  <si>
    <t xml:space="preserve">      海南省高等级公路车辆通行附加费债务发行费用支出</t>
  </si>
  <si>
    <t xml:space="preserve">      国家电影事业发展专项资金债务发行费用支出</t>
  </si>
  <si>
    <t xml:space="preserve">      国有土地使用权出让金债务发行费用支出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</si>
  <si>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</si>
  <si>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</si>
  <si>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</si>
  <si>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</si>
  <si>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</si>
  <si>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</si>
  <si>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</si>
  <si>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</si>
  <si>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</si>
  <si>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棚户区改造专项债券发行费用支出</t>
  </si>
  <si>
    <t xml:space="preserve">      其他地方自行试点项目收益专项债务发行费用支出</t>
  </si>
  <si>
    <t xml:space="preserve">      其他政府性基金债务发行费用支出</t>
  </si>
  <si>
    <t>十一、抗疫特别国债安排的支出</t>
  </si>
  <si>
    <t xml:space="preserve">    基础设施建设</t>
  </si>
  <si>
    <t xml:space="preserve">      公共卫生体系建设</t>
  </si>
  <si>
    <t xml:space="preserve">      重大疫情防控救治体系建设</t>
  </si>
  <si>
    <t xml:space="preserve">      粮食安全</t>
  </si>
  <si>
    <t xml:space="preserve">      能源安全</t>
  </si>
  <si>
    <t xml:space="preserve">      应急物资保障</t>
  </si>
  <si>
    <t xml:space="preserve">      产业链改造升级</t>
  </si>
  <si>
    <t xml:space="preserve">      城镇老旧小区改造</t>
  </si>
  <si>
    <t xml:space="preserve">      生态环境治理</t>
  </si>
  <si>
    <t xml:space="preserve">      交通基础设施建设</t>
  </si>
  <si>
    <t xml:space="preserve">      市政设施建设</t>
  </si>
  <si>
    <t xml:space="preserve">      重大区域规划基础设施建设</t>
  </si>
  <si>
    <t xml:space="preserve">      其他基础设施建设</t>
  </si>
  <si>
    <t xml:space="preserve">    抗疫相关支出</t>
  </si>
  <si>
    <t xml:space="preserve">      减免房租补贴</t>
  </si>
  <si>
    <t xml:space="preserve">      重点企业贷款贴息</t>
  </si>
  <si>
    <t xml:space="preserve">      创业担保贷款贴息</t>
  </si>
  <si>
    <t xml:space="preserve">      援企稳岗补贴</t>
  </si>
  <si>
    <t xml:space="preserve">      困难群众基本生活补助</t>
  </si>
  <si>
    <t xml:space="preserve">      其他抗疫相关支出</t>
  </si>
  <si>
    <t>支出合计</t>
  </si>
  <si>
    <t xml:space="preserve">  转移性支出</t>
  </si>
  <si>
    <t xml:space="preserve">    政府性基金补助支出</t>
  </si>
  <si>
    <t xml:space="preserve">    政府性基金上解支出</t>
  </si>
  <si>
    <t xml:space="preserve">    调出资金</t>
  </si>
  <si>
    <t xml:space="preserve">    年终结余（转）</t>
  </si>
  <si>
    <t xml:space="preserve">  债务支出</t>
  </si>
  <si>
    <t xml:space="preserve">    地方政府专项债务还本支出</t>
  </si>
  <si>
    <t xml:space="preserve">    地方政府专项债务转贷支出</t>
  </si>
  <si>
    <t>表十六</t>
  </si>
  <si>
    <t>2026年政府性基金预算支出资金来源表</t>
  </si>
  <si>
    <t>当年预算收入安排</t>
  </si>
  <si>
    <t>转移支付收入安排</t>
  </si>
  <si>
    <t>上年结余</t>
  </si>
  <si>
    <t>政府债务资金</t>
  </si>
  <si>
    <t>其他资金</t>
  </si>
  <si>
    <t xml:space="preserve">   国家电影事业发展专项资金安排的支出</t>
  </si>
  <si>
    <t xml:space="preserve">   旅游发展基金支出</t>
  </si>
  <si>
    <t xml:space="preserve">   国家电影事业发展专项资金对应专项债务收入安排的支出</t>
  </si>
  <si>
    <t xml:space="preserve">   超长期特别国债安排的支出</t>
  </si>
  <si>
    <t xml:space="preserve">    公共就业服务设施</t>
  </si>
  <si>
    <t xml:space="preserve">    其他社会保障和就业支出</t>
  </si>
  <si>
    <t xml:space="preserve">    污水处理费安排的支出</t>
  </si>
  <si>
    <t xml:space="preserve">    农网还贷资金支出</t>
  </si>
  <si>
    <t>十、债务还本支出</t>
  </si>
  <si>
    <t>十一、债务发行费用支出</t>
  </si>
  <si>
    <t>十二、抗疫特别国债安排的支出</t>
  </si>
  <si>
    <t>表十七</t>
  </si>
  <si>
    <t>市对湛河区2026年政府性基金转移支付分项目预算表</t>
  </si>
  <si>
    <t>湛河区</t>
  </si>
  <si>
    <t>三、节能环保支出</t>
  </si>
  <si>
    <t>四、城乡社区支出</t>
  </si>
  <si>
    <t>五、农林水支出</t>
  </si>
  <si>
    <t>六、交通运输支出</t>
  </si>
  <si>
    <t>七、资源勘探工业信息等支出</t>
  </si>
  <si>
    <t>表十八</t>
  </si>
  <si>
    <t>市对湛河区2026年政府性基金转移支付分地区预算表</t>
  </si>
  <si>
    <t>表十九</t>
  </si>
  <si>
    <t>湛河区2025年政府专项债务限额余额情况表</t>
  </si>
  <si>
    <t>一、2024年末政府专项债务限额</t>
  </si>
  <si>
    <t>二、2024年末政府专项债务余额实际数</t>
  </si>
  <si>
    <t>三、2025年末政府专项债务限额</t>
  </si>
  <si>
    <t>四、2025年政府专项债务接受转贷额</t>
  </si>
  <si>
    <t>五、2025年政府专项债务还本额</t>
  </si>
  <si>
    <t>六、2025年末政府专项债务余额执行数</t>
  </si>
  <si>
    <t xml:space="preserve">               </t>
  </si>
  <si>
    <t>表二十</t>
  </si>
  <si>
    <t>湛河区2025年政府专项债务分地区限额余额情况表</t>
  </si>
  <si>
    <t xml:space="preserve">        湛河区</t>
  </si>
  <si>
    <t>表二十一</t>
  </si>
  <si>
    <t>湛河区2026年国有资本经营收支预算总表</t>
  </si>
  <si>
    <t>利润收入</t>
  </si>
  <si>
    <t>解决历史遗留问题及改革成本支出</t>
  </si>
  <si>
    <t>石油石化企业利润收入</t>
  </si>
  <si>
    <t>“三供一业”移交补助支出</t>
  </si>
  <si>
    <t>钢铁企业利润收入</t>
  </si>
  <si>
    <t>国有企业办职教幼教补助支出</t>
  </si>
  <si>
    <t>运输企业利润收入</t>
  </si>
  <si>
    <t>国有企业办公共服务机构移交补助支出</t>
  </si>
  <si>
    <t>投资服务企业利润收入</t>
  </si>
  <si>
    <t>国有企业退休人员社会化管理补助支出</t>
  </si>
  <si>
    <t>贸易企业利润收入</t>
  </si>
  <si>
    <t>国有企业改革成本支出</t>
  </si>
  <si>
    <t>建筑施工企业利润收入</t>
  </si>
  <si>
    <t>国有企业资本金注入</t>
  </si>
  <si>
    <t>房地产企业利润收入</t>
  </si>
  <si>
    <t>国有经济结构调整支出</t>
  </si>
  <si>
    <t>对外合作企业利润收入</t>
  </si>
  <si>
    <t>公益性设施投资支出</t>
  </si>
  <si>
    <t>医药企业利润收入</t>
  </si>
  <si>
    <t>前瞻性战略性产业发展支出</t>
  </si>
  <si>
    <t>农林牧渔企业利润收入</t>
  </si>
  <si>
    <t>生态环境保护支出</t>
  </si>
  <si>
    <t>地质勘查企业利润收入</t>
  </si>
  <si>
    <t>支持科技进步支出</t>
  </si>
  <si>
    <t>教育文化广播企业利润收入</t>
  </si>
  <si>
    <t>保障国家经济安全支出</t>
  </si>
  <si>
    <t>科学研究企业利润收入</t>
  </si>
  <si>
    <t>其他国有企业资本金注入</t>
  </si>
  <si>
    <t>机关社团所属企业利润收入</t>
  </si>
  <si>
    <t>其他国有资本经营预算支出</t>
  </si>
  <si>
    <t>其他国有资本经营预算企业利润收入</t>
  </si>
  <si>
    <t>股利、股息收入</t>
  </si>
  <si>
    <t>国有控股公司股利、股息收入</t>
  </si>
  <si>
    <t>国有参股公司股利、股息收入</t>
  </si>
  <si>
    <t>其他国有资本经营预算企业股利、股息收入</t>
  </si>
  <si>
    <t>产权转让收入</t>
  </si>
  <si>
    <t>其他国有资本经营预算企业产权转让收入</t>
  </si>
  <si>
    <t>本年收入合计</t>
  </si>
  <si>
    <t>本年支出合计</t>
  </si>
  <si>
    <t>上级专项转移支付收入</t>
  </si>
  <si>
    <t>调出资金</t>
  </si>
  <si>
    <t>上年结转收入</t>
  </si>
  <si>
    <t>表二十二</t>
  </si>
  <si>
    <t>湛河区2026年国有资本经营收入预算表</t>
  </si>
  <si>
    <t>表二十三</t>
  </si>
  <si>
    <t>湛河区2026年国有资本经营支出预算表</t>
  </si>
  <si>
    <t>表二十四</t>
  </si>
  <si>
    <t>湛河区2026年本级国有资本经营支出预算表</t>
  </si>
  <si>
    <t>表二十五</t>
  </si>
  <si>
    <t>市对湛河区2026年国有资本经营预算转移支付预算表(分项目)</t>
  </si>
  <si>
    <t>一、解决历史遗留问题及改革成本</t>
  </si>
  <si>
    <t>二、国有企业资本金注入</t>
  </si>
  <si>
    <t>三、其他国有资本经营预算支出</t>
  </si>
  <si>
    <t>表二十六</t>
  </si>
  <si>
    <t>市对湛河区2026年国有资本经营预算转移支付（分地区）</t>
  </si>
  <si>
    <t>表二十七</t>
  </si>
  <si>
    <t>2026年社会保险基金收支预算总表</t>
  </si>
  <si>
    <t>企业职工基本养老保险基金收入</t>
  </si>
  <si>
    <t>企业职工基本养老保险基金支出</t>
  </si>
  <si>
    <t xml:space="preserve">  保险费收入</t>
  </si>
  <si>
    <t xml:space="preserve"> 基本养老金</t>
  </si>
  <si>
    <t xml:space="preserve">  财政补贴收入</t>
  </si>
  <si>
    <t xml:space="preserve"> 医疗补助金</t>
  </si>
  <si>
    <t xml:space="preserve">  利息收入</t>
  </si>
  <si>
    <t xml:space="preserve"> 丧葬抚恤补助</t>
  </si>
  <si>
    <t xml:space="preserve">  委托投资收益</t>
  </si>
  <si>
    <t xml:space="preserve"> 其他支出</t>
  </si>
  <si>
    <t xml:space="preserve">  其他收入</t>
  </si>
  <si>
    <t>城乡居民基本养老保险基金收入</t>
  </si>
  <si>
    <t>城乡居民基本养老保险基金支出</t>
  </si>
  <si>
    <t xml:space="preserve"> 基础养老金支出</t>
  </si>
  <si>
    <t xml:space="preserve"> 个人账户养老金支出</t>
  </si>
  <si>
    <t xml:space="preserve"> 丧葬抚恤补助支出</t>
  </si>
  <si>
    <t xml:space="preserve"> 转移支出</t>
  </si>
  <si>
    <t xml:space="preserve">  转移收入</t>
  </si>
  <si>
    <t>机关事业单位基本养老保险基金收入</t>
  </si>
  <si>
    <t>机关事业单位基本养老保险基金支出</t>
  </si>
  <si>
    <t xml:space="preserve"> 基本养老金支出</t>
  </si>
  <si>
    <t xml:space="preserve">  财政补助收入</t>
  </si>
  <si>
    <t>城镇职工基本医疗保险（含生育保险）基金收入</t>
  </si>
  <si>
    <t>城镇职工基本医疗保险（含生育保险）基金支出</t>
  </si>
  <si>
    <t xml:space="preserve"> 统筹基金支出</t>
  </si>
  <si>
    <t xml:space="preserve"> 个人账户基金支出</t>
  </si>
  <si>
    <t>城乡居民基本医疗保险基金收入</t>
  </si>
  <si>
    <t>城乡居民基本医疗保险基金支出</t>
  </si>
  <si>
    <t xml:space="preserve">  基本医疗保险费收入</t>
  </si>
  <si>
    <t xml:space="preserve"> 基本医疗保险待遇支出</t>
  </si>
  <si>
    <t xml:space="preserve"> 大病保险支出</t>
  </si>
  <si>
    <t>工伤保险基金收入</t>
  </si>
  <si>
    <t>工伤保险基金支出</t>
  </si>
  <si>
    <t xml:space="preserve">  工伤保险待遇支出</t>
  </si>
  <si>
    <t>　劳动能力鉴定支出</t>
  </si>
  <si>
    <t xml:space="preserve">  工伤预防费用支出</t>
  </si>
  <si>
    <t xml:space="preserve">  工伤保险基金其他支出</t>
  </si>
  <si>
    <t xml:space="preserve">  下级上解收入</t>
  </si>
  <si>
    <t xml:space="preserve">  上解上级支出</t>
  </si>
  <si>
    <t>失业保险基金收入</t>
  </si>
  <si>
    <t>失业保险基金支出</t>
  </si>
  <si>
    <t xml:space="preserve">  失业保险金支出</t>
  </si>
  <si>
    <t xml:space="preserve">  医疗保险费支出</t>
  </si>
  <si>
    <t xml:space="preserve">  丧葬抚恤补助支出</t>
  </si>
  <si>
    <t xml:space="preserve">  职业培训和职业介绍补贴支出</t>
  </si>
  <si>
    <t xml:space="preserve">  稳定岗位补贴支出</t>
  </si>
  <si>
    <t xml:space="preserve"> 上级补助收入</t>
  </si>
  <si>
    <t xml:space="preserve">  技能提升补贴支出</t>
  </si>
  <si>
    <t xml:space="preserve">  其他费用支出</t>
  </si>
  <si>
    <t>其他支出—失业补助金支出</t>
  </si>
  <si>
    <t>年终结余</t>
  </si>
  <si>
    <t>表二十八</t>
  </si>
  <si>
    <t>2026年社会保险基金收入预算表</t>
  </si>
  <si>
    <t>表二十九</t>
  </si>
  <si>
    <t>2026年社会保险基金支出预算表</t>
  </si>
</sst>
</file>

<file path=xl/styles.xml><?xml version="1.0" encoding="utf-8"?>
<styleSheet xmlns="http://schemas.openxmlformats.org/spreadsheetml/2006/main" xmlns:mc="http://schemas.openxmlformats.org/markup-compatibility/2006" xmlns:xr9="http://schemas.microsoft.com/office/spreadsheetml/2016/revision9" mc:Ignorable="xr9">
  <numFmts count="1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 numFmtId="177" formatCode="\$#.00"/>
    <numFmt numFmtId="178" formatCode="\$#,##0.00;\(\$#,##0.00\)"/>
    <numFmt numFmtId="179" formatCode="%#.00"/>
    <numFmt numFmtId="180" formatCode="#,##0;\-#,##0;&quot;-&quot;"/>
    <numFmt numFmtId="181" formatCode="_-&quot;$&quot;* #,##0_-;\-&quot;$&quot;* #,##0_-;_-&quot;$&quot;* &quot;-&quot;_-;_-@_-"/>
    <numFmt numFmtId="182" formatCode="#,##0;\(#,##0\)"/>
    <numFmt numFmtId="183" formatCode="\$#,##0;\(\$#,##0\)"/>
    <numFmt numFmtId="184" formatCode="0.00_ "/>
    <numFmt numFmtId="185" formatCode="0_ "/>
    <numFmt numFmtId="186" formatCode="#,##0_ "/>
    <numFmt numFmtId="187" formatCode="#0"/>
    <numFmt numFmtId="188" formatCode="0.0%"/>
    <numFmt numFmtId="189" formatCode="0_);[Red]\(0\)"/>
  </numFmts>
  <fonts count="95">
    <font>
      <sz val="12"/>
      <name val="宋体"/>
      <charset val="134"/>
    </font>
    <font>
      <sz val="11"/>
      <color theme="1"/>
      <name val="宋体"/>
      <charset val="134"/>
      <scheme val="minor"/>
    </font>
    <font>
      <sz val="10"/>
      <name val="宋体"/>
      <charset val="134"/>
    </font>
    <font>
      <sz val="11"/>
      <name val="黑体"/>
      <charset val="134"/>
    </font>
    <font>
      <sz val="20"/>
      <name val="方正大标宋简体"/>
      <charset val="134"/>
    </font>
    <font>
      <b/>
      <sz val="11"/>
      <name val="宋体"/>
      <charset val="134"/>
    </font>
    <font>
      <sz val="11"/>
      <name val="宋体"/>
      <charset val="134"/>
    </font>
    <font>
      <sz val="11"/>
      <color rgb="FF000000"/>
      <name val="宋体"/>
      <charset val="134"/>
    </font>
    <font>
      <b/>
      <sz val="18"/>
      <name val="宋体"/>
      <charset val="134"/>
    </font>
    <font>
      <sz val="12"/>
      <name val="宋体"/>
      <charset val="134"/>
      <scheme val="minor"/>
    </font>
    <font>
      <sz val="11"/>
      <name val="宋体"/>
      <charset val="134"/>
      <scheme val="minor"/>
    </font>
    <font>
      <b/>
      <sz val="11"/>
      <name val="宋体"/>
      <charset val="134"/>
      <scheme val="minor"/>
    </font>
    <font>
      <b/>
      <sz val="12"/>
      <name val="宋体"/>
      <charset val="134"/>
      <scheme val="minor"/>
    </font>
    <font>
      <sz val="13.5"/>
      <color rgb="FFFFFFFF"/>
      <name val="宋体"/>
      <charset val="134"/>
    </font>
    <font>
      <sz val="9"/>
      <color rgb="FFFFFFFF"/>
      <name val="宋体"/>
      <charset val="134"/>
    </font>
    <font>
      <sz val="12"/>
      <color rgb="FFFFFFFF"/>
      <name val="Segoe UI"/>
      <charset val="134"/>
    </font>
    <font>
      <b/>
      <sz val="12"/>
      <color indexed="8"/>
      <name val="宋体"/>
      <charset val="1"/>
      <scheme val="minor"/>
    </font>
    <font>
      <sz val="12"/>
      <color indexed="8"/>
      <name val="宋体"/>
      <charset val="1"/>
      <scheme val="minor"/>
    </font>
    <font>
      <sz val="11"/>
      <name val="宋体"/>
      <charset val="134"/>
      <scheme val="major"/>
    </font>
    <font>
      <sz val="22"/>
      <name val="宋体"/>
      <charset val="134"/>
      <scheme val="major"/>
    </font>
    <font>
      <sz val="11"/>
      <color rgb="FF000000"/>
      <name val="Times New Roman"/>
      <charset val="134"/>
    </font>
    <font>
      <sz val="18"/>
      <color rgb="FF000000"/>
      <name val="Times New Roman"/>
      <charset val="134"/>
    </font>
    <font>
      <sz val="12"/>
      <color rgb="FF000000"/>
      <name val="Times New Roman"/>
      <charset val="134"/>
    </font>
    <font>
      <sz val="12"/>
      <color rgb="FF000000"/>
      <name val="宋体"/>
      <charset val="134"/>
    </font>
    <font>
      <b/>
      <sz val="12"/>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20"/>
      <name val="宋体"/>
      <charset val="134"/>
    </font>
    <font>
      <sz val="1"/>
      <color indexed="16"/>
      <name val="Courier"/>
      <charset val="134"/>
    </font>
    <font>
      <sz val="11"/>
      <color indexed="9"/>
      <name val="宋体"/>
      <charset val="134"/>
    </font>
    <font>
      <sz val="1"/>
      <color indexed="8"/>
      <name val="Courier"/>
      <charset val="134"/>
    </font>
    <font>
      <sz val="11"/>
      <color indexed="8"/>
      <name val="宋体"/>
      <charset val="134"/>
    </font>
    <font>
      <sz val="12"/>
      <color indexed="9"/>
      <name val="宋体"/>
      <charset val="134"/>
    </font>
    <font>
      <sz val="11"/>
      <color indexed="20"/>
      <name val="宋体"/>
      <charset val="134"/>
    </font>
    <font>
      <b/>
      <sz val="13"/>
      <color indexed="56"/>
      <name val="宋体"/>
      <charset val="134"/>
    </font>
    <font>
      <sz val="12"/>
      <color indexed="8"/>
      <name val="宋体"/>
      <charset val="134"/>
    </font>
    <font>
      <sz val="1"/>
      <color indexed="0"/>
      <name val="Courier"/>
      <charset val="134"/>
    </font>
    <font>
      <sz val="12"/>
      <name val="Times New Roman"/>
      <charset val="134"/>
    </font>
    <font>
      <sz val="12"/>
      <color indexed="16"/>
      <name val="宋体"/>
      <charset val="134"/>
    </font>
    <font>
      <sz val="1"/>
      <color indexed="18"/>
      <name val="Courier"/>
      <charset val="134"/>
    </font>
    <font>
      <b/>
      <sz val="15"/>
      <color indexed="56"/>
      <name val="宋体"/>
      <charset val="134"/>
    </font>
    <font>
      <b/>
      <sz val="18"/>
      <color indexed="56"/>
      <name val="宋体"/>
      <charset val="134"/>
    </font>
    <font>
      <sz val="11"/>
      <color indexed="20"/>
      <name val="微软雅黑"/>
      <charset val="134"/>
    </font>
    <font>
      <b/>
      <sz val="15"/>
      <color indexed="62"/>
      <name val="宋体"/>
      <charset val="134"/>
    </font>
    <font>
      <sz val="10.5"/>
      <color indexed="20"/>
      <name val="宋体"/>
      <charset val="134"/>
    </font>
    <font>
      <sz val="9"/>
      <color indexed="20"/>
      <name val="微软雅黑"/>
      <charset val="134"/>
    </font>
    <font>
      <sz val="11"/>
      <color indexed="42"/>
      <name val="宋体"/>
      <charset val="134"/>
    </font>
    <font>
      <sz val="12"/>
      <color indexed="20"/>
      <name val="楷体_GB2312"/>
      <charset val="134"/>
    </font>
    <font>
      <sz val="11"/>
      <color indexed="52"/>
      <name val="宋体"/>
      <charset val="134"/>
    </font>
    <font>
      <sz val="10"/>
      <color indexed="8"/>
      <name val="Arial"/>
      <charset val="134"/>
    </font>
    <font>
      <sz val="11"/>
      <color indexed="17"/>
      <name val="宋体"/>
      <charset val="134"/>
    </font>
    <font>
      <b/>
      <sz val="18"/>
      <color indexed="62"/>
      <name val="宋体"/>
      <charset val="134"/>
    </font>
    <font>
      <sz val="10"/>
      <name val="Arial"/>
      <charset val="134"/>
    </font>
    <font>
      <b/>
      <sz val="11"/>
      <color indexed="56"/>
      <name val="宋体"/>
      <charset val="134"/>
    </font>
    <font>
      <sz val="10"/>
      <name val="Tahoma"/>
      <charset val="134"/>
    </font>
    <font>
      <sz val="10"/>
      <name val="Helv"/>
      <charset val="134"/>
    </font>
    <font>
      <b/>
      <sz val="11"/>
      <color indexed="62"/>
      <name val="宋体"/>
      <charset val="134"/>
    </font>
    <font>
      <b/>
      <sz val="12"/>
      <name val="Arial"/>
      <charset val="134"/>
    </font>
    <font>
      <sz val="11"/>
      <color indexed="16"/>
      <name val="宋体"/>
      <charset val="134"/>
    </font>
    <font>
      <sz val="11"/>
      <color indexed="62"/>
      <name val="宋体"/>
      <charset val="134"/>
    </font>
    <font>
      <sz val="7"/>
      <name val="Small Fonts"/>
      <charset val="134"/>
    </font>
    <font>
      <sz val="10"/>
      <name val="Times New Roman"/>
      <charset val="134"/>
    </font>
    <font>
      <i/>
      <sz val="11"/>
      <color indexed="23"/>
      <name val="宋体"/>
      <charset val="134"/>
    </font>
    <font>
      <b/>
      <i/>
      <sz val="16"/>
      <name val="Helv"/>
      <charset val="134"/>
    </font>
    <font>
      <sz val="8"/>
      <name val="Arial"/>
      <charset val="134"/>
    </font>
    <font>
      <sz val="11"/>
      <color indexed="10"/>
      <name val="宋体"/>
      <charset val="134"/>
    </font>
    <font>
      <b/>
      <sz val="18"/>
      <name val="Arial"/>
      <charset val="134"/>
    </font>
    <font>
      <b/>
      <sz val="11"/>
      <color indexed="63"/>
      <name val="宋体"/>
      <charset val="134"/>
    </font>
    <font>
      <sz val="12"/>
      <name val="Arial"/>
      <charset val="134"/>
    </font>
    <font>
      <b/>
      <sz val="10"/>
      <name val="Tahoma"/>
      <charset val="134"/>
    </font>
    <font>
      <b/>
      <sz val="11"/>
      <color indexed="52"/>
      <name val="宋体"/>
      <charset val="134"/>
    </font>
    <font>
      <b/>
      <sz val="11"/>
      <color indexed="42"/>
      <name val="宋体"/>
      <charset val="134"/>
    </font>
    <font>
      <b/>
      <sz val="13"/>
      <color indexed="62"/>
      <name val="宋体"/>
      <charset val="134"/>
    </font>
    <font>
      <sz val="11"/>
      <color indexed="60"/>
      <name val="宋体"/>
      <charset val="134"/>
    </font>
    <font>
      <sz val="12"/>
      <name val="Helv"/>
      <charset val="134"/>
    </font>
    <font>
      <sz val="11"/>
      <color indexed="8"/>
      <name val="Calibri"/>
      <charset val="134"/>
    </font>
    <font>
      <sz val="8"/>
      <name val="Times New Roman"/>
      <charset val="134"/>
    </font>
    <font>
      <strike/>
      <sz val="11"/>
      <color rgb="FF000000"/>
      <name val="宋体"/>
      <charset val="134"/>
    </font>
  </fonts>
  <fills count="5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30"/>
        <bgColor indexed="64"/>
      </patternFill>
    </fill>
    <fill>
      <patternFill patternType="solid">
        <fgColor indexed="42"/>
        <bgColor indexed="64"/>
      </patternFill>
    </fill>
    <fill>
      <patternFill patternType="solid">
        <fgColor indexed="49"/>
        <bgColor indexed="64"/>
      </patternFill>
    </fill>
    <fill>
      <patternFill patternType="solid">
        <fgColor indexed="52"/>
        <bgColor indexed="64"/>
      </patternFill>
    </fill>
    <fill>
      <patternFill patternType="solid">
        <fgColor indexed="44"/>
        <bgColor indexed="64"/>
      </patternFill>
    </fill>
    <fill>
      <patternFill patternType="solid">
        <fgColor indexed="22"/>
        <bgColor indexed="64"/>
      </patternFill>
    </fill>
    <fill>
      <patternFill patternType="solid">
        <fgColor indexed="29"/>
        <bgColor indexed="64"/>
      </patternFill>
    </fill>
    <fill>
      <patternFill patternType="solid">
        <fgColor indexed="46"/>
        <bgColor indexed="64"/>
      </patternFill>
    </fill>
    <fill>
      <patternFill patternType="solid">
        <fgColor indexed="11"/>
        <bgColor indexed="64"/>
      </patternFill>
    </fill>
    <fill>
      <patternFill patternType="solid">
        <fgColor indexed="31"/>
        <bgColor indexed="64"/>
      </patternFill>
    </fill>
    <fill>
      <patternFill patternType="solid">
        <fgColor indexed="9"/>
        <bgColor indexed="64"/>
      </patternFill>
    </fill>
    <fill>
      <patternFill patternType="solid">
        <fgColor indexed="27"/>
        <bgColor indexed="64"/>
      </patternFill>
    </fill>
    <fill>
      <patternFill patternType="solid">
        <fgColor indexed="54"/>
        <bgColor indexed="64"/>
      </patternFill>
    </fill>
    <fill>
      <patternFill patternType="solid">
        <fgColor indexed="47"/>
        <bgColor indexed="64"/>
      </patternFill>
    </fill>
    <fill>
      <patternFill patternType="solid">
        <fgColor indexed="55"/>
        <bgColor indexed="64"/>
      </patternFill>
    </fill>
    <fill>
      <patternFill patternType="solid">
        <fgColor indexed="26"/>
        <bgColor indexed="64"/>
      </patternFill>
    </fill>
    <fill>
      <patternFill patternType="solid">
        <fgColor indexed="51"/>
        <bgColor indexed="64"/>
      </patternFill>
    </fill>
    <fill>
      <patternFill patternType="solid">
        <fgColor indexed="43"/>
        <bgColor indexed="64"/>
      </patternFill>
    </fill>
    <fill>
      <patternFill patternType="solid">
        <fgColor indexed="36"/>
        <bgColor indexed="64"/>
      </patternFill>
    </fill>
    <fill>
      <patternFill patternType="solid">
        <fgColor indexed="25"/>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right style="thin">
        <color rgb="FF000000"/>
      </right>
      <top style="thin">
        <color rgb="FF000000"/>
      </top>
      <bottom style="thin">
        <color rgb="FF000000"/>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22"/>
      </bottom>
      <diagonal/>
    </border>
    <border>
      <left/>
      <right/>
      <top/>
      <bottom style="thick">
        <color indexed="62"/>
      </bottom>
      <diagonal/>
    </border>
    <border>
      <left/>
      <right/>
      <top/>
      <bottom style="thick">
        <color indexed="49"/>
      </bottom>
      <diagonal/>
    </border>
    <border>
      <left/>
      <right/>
      <top/>
      <bottom style="thick">
        <color indexed="54"/>
      </bottom>
      <diagonal/>
    </border>
    <border>
      <left/>
      <right/>
      <top/>
      <bottom style="double">
        <color indexed="52"/>
      </bottom>
      <diagonal/>
    </border>
    <border>
      <left/>
      <right/>
      <top/>
      <bottom style="medium">
        <color indexed="30"/>
      </bottom>
      <diagonal/>
    </border>
    <border>
      <left/>
      <right style="thin">
        <color indexed="54"/>
      </right>
      <top/>
      <bottom style="thin">
        <color indexed="54"/>
      </bottom>
      <diagonal/>
    </border>
    <border>
      <left style="thin">
        <color indexed="22"/>
      </left>
      <right style="thin">
        <color indexed="22"/>
      </right>
      <top style="thin">
        <color indexed="22"/>
      </top>
      <bottom style="thin">
        <color indexed="2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auto="1"/>
      </top>
      <bottom style="double">
        <color auto="1"/>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medium">
        <color indexed="49"/>
      </bottom>
      <diagonal/>
    </border>
    <border>
      <left/>
      <right/>
      <top/>
      <bottom style="thick">
        <color indexed="44"/>
      </bottom>
      <diagonal/>
    </border>
    <border>
      <left/>
      <right/>
      <top/>
      <bottom style="medium">
        <color indexed="22"/>
      </bottom>
      <diagonal/>
    </border>
  </borders>
  <cellStyleXfs count="177">
    <xf numFmtId="0" fontId="0" fillId="0" borderId="0"/>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4" borderId="6"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7" applyNumberFormat="0" applyFill="0" applyAlignment="0" applyProtection="0">
      <alignment vertical="center"/>
    </xf>
    <xf numFmtId="0" fontId="31" fillId="0" borderId="7" applyNumberFormat="0" applyFill="0" applyAlignment="0" applyProtection="0">
      <alignment vertical="center"/>
    </xf>
    <xf numFmtId="0" fontId="32" fillId="0" borderId="8" applyNumberFormat="0" applyFill="0" applyAlignment="0" applyProtection="0">
      <alignment vertical="center"/>
    </xf>
    <xf numFmtId="0" fontId="32" fillId="0" borderId="0" applyNumberFormat="0" applyFill="0" applyBorder="0" applyAlignment="0" applyProtection="0">
      <alignment vertical="center"/>
    </xf>
    <xf numFmtId="0" fontId="33" fillId="5" borderId="9" applyNumberFormat="0" applyAlignment="0" applyProtection="0">
      <alignment vertical="center"/>
    </xf>
    <xf numFmtId="0" fontId="34" fillId="6" borderId="10" applyNumberFormat="0" applyAlignment="0" applyProtection="0">
      <alignment vertical="center"/>
    </xf>
    <xf numFmtId="0" fontId="35" fillId="6" borderId="9" applyNumberFormat="0" applyAlignment="0" applyProtection="0">
      <alignment vertical="center"/>
    </xf>
    <xf numFmtId="0" fontId="36" fillId="7" borderId="11" applyNumberFormat="0" applyAlignment="0" applyProtection="0">
      <alignment vertical="center"/>
    </xf>
    <xf numFmtId="0" fontId="37" fillId="0" borderId="12" applyNumberFormat="0" applyFill="0" applyAlignment="0" applyProtection="0">
      <alignment vertical="center"/>
    </xf>
    <xf numFmtId="0" fontId="38" fillId="0" borderId="13" applyNumberFormat="0" applyFill="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2" fillId="14" borderId="0" applyNumberFormat="0" applyBorder="0" applyAlignment="0" applyProtection="0">
      <alignment vertical="center"/>
    </xf>
    <xf numFmtId="0" fontId="42"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2" fillId="18" borderId="0" applyNumberFormat="0" applyBorder="0" applyAlignment="0" applyProtection="0">
      <alignment vertical="center"/>
    </xf>
    <xf numFmtId="0" fontId="42"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2" fillId="22" borderId="0" applyNumberFormat="0" applyBorder="0" applyAlignment="0" applyProtection="0">
      <alignment vertical="center"/>
    </xf>
    <xf numFmtId="0" fontId="42"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2" fillId="26" borderId="0" applyNumberFormat="0" applyBorder="0" applyAlignment="0" applyProtection="0">
      <alignment vertical="center"/>
    </xf>
    <xf numFmtId="0" fontId="42"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2" fillId="30" borderId="0" applyNumberFormat="0" applyBorder="0" applyAlignment="0" applyProtection="0">
      <alignment vertical="center"/>
    </xf>
    <xf numFmtId="0" fontId="42" fillId="31" borderId="0" applyNumberFormat="0" applyBorder="0" applyAlignment="0" applyProtection="0">
      <alignment vertical="center"/>
    </xf>
    <xf numFmtId="0" fontId="43" fillId="32" borderId="0" applyNumberFormat="0" applyBorder="0" applyAlignment="0" applyProtection="0">
      <alignment vertical="center"/>
    </xf>
    <xf numFmtId="0" fontId="43" fillId="33" borderId="0" applyNumberFormat="0" applyBorder="0" applyAlignment="0" applyProtection="0">
      <alignment vertical="center"/>
    </xf>
    <xf numFmtId="0" fontId="42" fillId="34" borderId="0" applyNumberFormat="0" applyBorder="0" applyAlignment="0" applyProtection="0">
      <alignment vertical="center"/>
    </xf>
    <xf numFmtId="0" fontId="44" fillId="35" borderId="0" applyNumberFormat="0" applyBorder="0" applyAlignment="0" applyProtection="0">
      <alignment vertical="center"/>
    </xf>
    <xf numFmtId="176" fontId="45" fillId="0" borderId="0">
      <protection locked="0"/>
    </xf>
    <xf numFmtId="0" fontId="46" fillId="36" borderId="0" applyNumberFormat="0" applyBorder="0" applyAlignment="0" applyProtection="0">
      <alignment vertical="center"/>
    </xf>
    <xf numFmtId="177" fontId="47" fillId="0" borderId="0">
      <protection locked="0"/>
    </xf>
    <xf numFmtId="0" fontId="48" fillId="37" borderId="0" applyNumberFormat="0" applyBorder="0" applyAlignment="0" applyProtection="0">
      <alignment vertical="center"/>
    </xf>
    <xf numFmtId="0" fontId="49" fillId="38" borderId="0" applyNumberFormat="0" applyBorder="0" applyAlignment="0" applyProtection="0"/>
    <xf numFmtId="176" fontId="47" fillId="0" borderId="0">
      <protection locked="0"/>
    </xf>
    <xf numFmtId="0" fontId="50" fillId="35" borderId="0" applyNumberFormat="0" applyBorder="0" applyAlignment="0" applyProtection="0">
      <alignment vertical="center"/>
    </xf>
    <xf numFmtId="0" fontId="49" fillId="39" borderId="0" applyNumberFormat="0" applyBorder="0" applyAlignment="0" applyProtection="0"/>
    <xf numFmtId="0" fontId="48" fillId="40" borderId="0" applyNumberFormat="0" applyBorder="0" applyAlignment="0" applyProtection="0">
      <alignment vertical="center"/>
    </xf>
    <xf numFmtId="0" fontId="51" fillId="0" borderId="14" applyNumberFormat="0" applyFill="0" applyAlignment="0" applyProtection="0">
      <alignment vertical="center"/>
    </xf>
    <xf numFmtId="0" fontId="52" fillId="41" borderId="0" applyNumberFormat="0" applyBorder="0" applyAlignment="0" applyProtection="0"/>
    <xf numFmtId="0" fontId="48" fillId="42" borderId="0" applyNumberFormat="0" applyBorder="0" applyAlignment="0" applyProtection="0">
      <alignment vertical="center"/>
    </xf>
    <xf numFmtId="0" fontId="48" fillId="43" borderId="0" applyNumberFormat="0" applyBorder="0" applyAlignment="0" applyProtection="0">
      <alignment vertical="center"/>
    </xf>
    <xf numFmtId="0" fontId="50" fillId="43" borderId="0" applyNumberFormat="0" applyBorder="0" applyAlignment="0" applyProtection="0">
      <alignment vertical="center"/>
    </xf>
    <xf numFmtId="0" fontId="48" fillId="44" borderId="0" applyNumberFormat="0" applyBorder="0" applyAlignment="0" applyProtection="0">
      <alignment vertical="center"/>
    </xf>
    <xf numFmtId="0" fontId="46" fillId="42" borderId="0" applyNumberFormat="0" applyBorder="0" applyAlignment="0" applyProtection="0">
      <alignment vertical="center"/>
    </xf>
    <xf numFmtId="0" fontId="48" fillId="45" borderId="0" applyNumberFormat="0" applyBorder="0" applyAlignment="0" applyProtection="0">
      <alignment vertical="center"/>
    </xf>
    <xf numFmtId="0" fontId="48" fillId="46" borderId="0" applyNumberFormat="0" applyBorder="0" applyAlignment="0" applyProtection="0">
      <alignment vertical="center"/>
    </xf>
    <xf numFmtId="176" fontId="53" fillId="0" borderId="0">
      <protection locked="0"/>
    </xf>
    <xf numFmtId="0" fontId="49" fillId="40" borderId="0" applyNumberFormat="0" applyBorder="0" applyAlignment="0" applyProtection="0"/>
    <xf numFmtId="0" fontId="48" fillId="47" borderId="0" applyNumberFormat="0" applyBorder="0" applyAlignment="0" applyProtection="0">
      <alignment vertical="center"/>
    </xf>
    <xf numFmtId="9" fontId="0" fillId="0" borderId="0" applyFont="0" applyFill="0" applyBorder="0" applyAlignment="0" applyProtection="0">
      <alignment vertical="center"/>
    </xf>
    <xf numFmtId="0" fontId="48" fillId="35" borderId="0" applyNumberFormat="0" applyBorder="0" applyAlignment="0" applyProtection="0">
      <alignment vertical="center"/>
    </xf>
    <xf numFmtId="0" fontId="54" fillId="0" borderId="0"/>
    <xf numFmtId="0" fontId="49" fillId="48" borderId="0" applyNumberFormat="0" applyBorder="0" applyAlignment="0" applyProtection="0"/>
    <xf numFmtId="0" fontId="55" fillId="35" borderId="0" applyNumberFormat="0" applyBorder="0" applyAlignment="0" applyProtection="0"/>
    <xf numFmtId="0" fontId="48" fillId="41" borderId="0" applyNumberFormat="0" applyBorder="0" applyAlignment="0" applyProtection="0">
      <alignment vertical="center"/>
    </xf>
    <xf numFmtId="0" fontId="48" fillId="49" borderId="0" applyNumberFormat="0" applyBorder="0" applyAlignment="0" applyProtection="0">
      <alignment vertical="center"/>
    </xf>
    <xf numFmtId="0" fontId="49" fillId="50" borderId="0" applyNumberFormat="0" applyBorder="0" applyAlignment="0" applyProtection="0"/>
    <xf numFmtId="176" fontId="56" fillId="0" borderId="0">
      <protection locked="0"/>
    </xf>
    <xf numFmtId="0" fontId="57" fillId="0" borderId="15" applyNumberFormat="0" applyFill="0" applyAlignment="0" applyProtection="0">
      <alignment vertical="center"/>
    </xf>
    <xf numFmtId="0" fontId="48" fillId="51" borderId="0" applyNumberFormat="0" applyBorder="0" applyAlignment="0" applyProtection="0">
      <alignment vertical="center"/>
    </xf>
    <xf numFmtId="0" fontId="58" fillId="0" borderId="0" applyNumberFormat="0" applyFill="0" applyBorder="0" applyAlignment="0" applyProtection="0">
      <alignment vertical="center"/>
    </xf>
    <xf numFmtId="0" fontId="59" fillId="35" borderId="0" applyNumberFormat="0" applyBorder="0" applyAlignment="0" applyProtection="0">
      <alignment vertical="center"/>
    </xf>
    <xf numFmtId="0" fontId="46" fillId="39" borderId="0" applyNumberFormat="0" applyBorder="0" applyAlignment="0" applyProtection="0">
      <alignment vertical="center"/>
    </xf>
    <xf numFmtId="0" fontId="60" fillId="0" borderId="16" applyNumberFormat="0" applyFill="0" applyAlignment="0" applyProtection="0">
      <alignment vertical="center"/>
    </xf>
    <xf numFmtId="0" fontId="61" fillId="43" borderId="0" applyNumberFormat="0" applyBorder="0" applyAlignment="0" applyProtection="0">
      <alignment vertical="center"/>
    </xf>
    <xf numFmtId="0" fontId="62" fillId="35" borderId="0" applyNumberFormat="0" applyBorder="0" applyAlignment="0" applyProtection="0">
      <alignment vertical="center"/>
    </xf>
    <xf numFmtId="0" fontId="63" fillId="41" borderId="0" applyNumberFormat="0" applyBorder="0" applyAlignment="0" applyProtection="0">
      <alignment vertical="center"/>
    </xf>
    <xf numFmtId="0" fontId="49" fillId="41" borderId="0" applyNumberFormat="0" applyBorder="0" applyAlignment="0" applyProtection="0"/>
    <xf numFmtId="0" fontId="48" fillId="52" borderId="0" applyNumberFormat="0" applyBorder="0" applyAlignment="0" applyProtection="0">
      <alignment vertical="center"/>
    </xf>
    <xf numFmtId="0" fontId="64" fillId="35" borderId="0" applyNumberFormat="0" applyBorder="0" applyAlignment="0" applyProtection="0">
      <alignment vertical="center"/>
    </xf>
    <xf numFmtId="0" fontId="55" fillId="51" borderId="0" applyNumberFormat="0" applyBorder="0" applyAlignment="0" applyProtection="0"/>
    <xf numFmtId="0" fontId="46" fillId="38" borderId="0" applyNumberFormat="0" applyBorder="0" applyAlignment="0" applyProtection="0">
      <alignment vertical="center"/>
    </xf>
    <xf numFmtId="0" fontId="60" fillId="0" borderId="17" applyNumberFormat="0" applyFill="0" applyAlignment="0" applyProtection="0">
      <alignment vertical="center"/>
    </xf>
    <xf numFmtId="0" fontId="63" fillId="38" borderId="0" applyNumberFormat="0" applyBorder="0" applyAlignment="0" applyProtection="0">
      <alignment vertical="center"/>
    </xf>
    <xf numFmtId="0" fontId="49" fillId="49" borderId="0" applyNumberFormat="0" applyBorder="0" applyAlignment="0" applyProtection="0"/>
    <xf numFmtId="0" fontId="52" fillId="37" borderId="0" applyNumberFormat="0" applyBorder="0" applyAlignment="0" applyProtection="0"/>
    <xf numFmtId="0" fontId="48" fillId="53" borderId="0" applyNumberFormat="0" applyBorder="0" applyAlignment="0" applyProtection="0">
      <alignment vertical="center"/>
    </xf>
    <xf numFmtId="0" fontId="44" fillId="43" borderId="0" applyNumberFormat="0" applyBorder="0" applyAlignment="0" applyProtection="0">
      <alignment vertical="center"/>
    </xf>
    <xf numFmtId="0" fontId="63" fillId="49" borderId="0" applyNumberFormat="0" applyBorder="0" applyAlignment="0" applyProtection="0">
      <alignment vertical="center"/>
    </xf>
    <xf numFmtId="0" fontId="46" fillId="54" borderId="0" applyNumberFormat="0" applyBorder="0" applyAlignment="0" applyProtection="0">
      <alignment vertical="center"/>
    </xf>
    <xf numFmtId="0" fontId="52" fillId="45" borderId="0" applyNumberFormat="0" applyBorder="0" applyAlignment="0" applyProtection="0"/>
    <xf numFmtId="0" fontId="46" fillId="44" borderId="0" applyNumberFormat="0" applyBorder="0" applyAlignment="0" applyProtection="0">
      <alignment vertical="center"/>
    </xf>
    <xf numFmtId="0" fontId="65" fillId="0" borderId="18" applyNumberFormat="0" applyFill="0" applyAlignment="0" applyProtection="0">
      <alignment vertical="center"/>
    </xf>
    <xf numFmtId="0" fontId="66" fillId="0" borderId="0" applyNumberFormat="0" applyFill="0" applyBorder="0" applyAlignment="0" applyProtection="0">
      <alignment vertical="top"/>
    </xf>
    <xf numFmtId="0" fontId="63" fillId="42" borderId="0" applyNumberFormat="0" applyBorder="0" applyAlignment="0" applyProtection="0">
      <alignment vertical="center"/>
    </xf>
    <xf numFmtId="0" fontId="63" fillId="53" borderId="0" applyNumberFormat="0" applyBorder="0" applyAlignment="0" applyProtection="0">
      <alignment vertical="center"/>
    </xf>
    <xf numFmtId="0" fontId="67" fillId="37" borderId="0" applyNumberFormat="0" applyBorder="0" applyAlignment="0" applyProtection="0">
      <alignment vertical="center"/>
    </xf>
    <xf numFmtId="0" fontId="68" fillId="0" borderId="0" applyNumberFormat="0" applyFill="0" applyBorder="0" applyAlignment="0" applyProtection="0">
      <alignment vertical="center"/>
    </xf>
    <xf numFmtId="0" fontId="46" fillId="41" borderId="0" applyNumberFormat="0" applyBorder="0" applyAlignment="0" applyProtection="0">
      <alignment vertical="center"/>
    </xf>
    <xf numFmtId="0" fontId="69" fillId="0" borderId="0"/>
    <xf numFmtId="0" fontId="70" fillId="0" borderId="19" applyNumberFormat="0" applyFill="0" applyAlignment="0" applyProtection="0">
      <alignment vertical="center"/>
    </xf>
    <xf numFmtId="0" fontId="71" fillId="0" borderId="20">
      <alignment horizontal="left"/>
    </xf>
    <xf numFmtId="0" fontId="70" fillId="0" borderId="0" applyNumberFormat="0" applyFill="0" applyBorder="0" applyAlignment="0" applyProtection="0">
      <alignment vertical="center"/>
    </xf>
    <xf numFmtId="0" fontId="46" fillId="53" borderId="0" applyNumberFormat="0" applyBorder="0" applyAlignment="0" applyProtection="0">
      <alignment vertical="center"/>
    </xf>
    <xf numFmtId="0" fontId="72" fillId="0" borderId="0"/>
    <xf numFmtId="0" fontId="0" fillId="51" borderId="21" applyNumberFormat="0" applyFont="0" applyAlignment="0" applyProtection="0">
      <alignment vertical="center"/>
    </xf>
    <xf numFmtId="0" fontId="73" fillId="0" borderId="0" applyNumberFormat="0" applyFill="0" applyBorder="0" applyAlignment="0" applyProtection="0">
      <alignment vertical="center"/>
    </xf>
    <xf numFmtId="0" fontId="52" fillId="49" borderId="0" applyNumberFormat="0" applyBorder="0" applyAlignment="0" applyProtection="0"/>
    <xf numFmtId="0" fontId="74" fillId="0" borderId="22">
      <alignment horizontal="left" vertical="center"/>
    </xf>
    <xf numFmtId="0" fontId="1" fillId="0" borderId="0"/>
    <xf numFmtId="0" fontId="75" fillId="35" borderId="0" applyNumberFormat="0" applyBorder="0" applyAlignment="0" applyProtection="0">
      <alignment vertical="center"/>
    </xf>
    <xf numFmtId="0" fontId="76" fillId="49" borderId="23" applyNumberFormat="0" applyAlignment="0" applyProtection="0">
      <alignment vertical="center"/>
    </xf>
    <xf numFmtId="0" fontId="46" fillId="49" borderId="0" applyNumberFormat="0" applyBorder="0" applyAlignment="0" applyProtection="0">
      <alignment vertical="center"/>
    </xf>
    <xf numFmtId="0" fontId="52" fillId="51" borderId="0" applyNumberFormat="0" applyBorder="0" applyAlignment="0" applyProtection="0"/>
    <xf numFmtId="37" fontId="77" fillId="0" borderId="0"/>
    <xf numFmtId="178" fontId="78" fillId="0" borderId="0"/>
    <xf numFmtId="0" fontId="79" fillId="0" borderId="0" applyNumberFormat="0" applyFill="0" applyBorder="0" applyAlignment="0" applyProtection="0">
      <alignment vertical="center"/>
    </xf>
    <xf numFmtId="0" fontId="52" fillId="47" borderId="0" applyNumberFormat="0" applyBorder="0" applyAlignment="0" applyProtection="0"/>
    <xf numFmtId="179" fontId="47" fillId="0" borderId="0">
      <protection locked="0"/>
    </xf>
    <xf numFmtId="180" fontId="66" fillId="0" borderId="0" applyFill="0" applyBorder="0" applyAlignment="0"/>
    <xf numFmtId="0" fontId="80" fillId="0" borderId="0"/>
    <xf numFmtId="181" fontId="0" fillId="0" borderId="0" applyFont="0" applyFill="0" applyBorder="0" applyAlignment="0" applyProtection="0"/>
    <xf numFmtId="0" fontId="0" fillId="0" borderId="0">
      <alignment vertical="center"/>
    </xf>
    <xf numFmtId="0" fontId="81" fillId="46" borderId="1" applyNumberFormat="0" applyBorder="0" applyAlignment="0" applyProtection="0"/>
    <xf numFmtId="0" fontId="49" fillId="55" borderId="0" applyNumberFormat="0" applyBorder="0" applyAlignment="0" applyProtection="0"/>
    <xf numFmtId="0" fontId="82" fillId="0" borderId="0" applyNumberFormat="0" applyFill="0" applyBorder="0" applyAlignment="0" applyProtection="0">
      <alignment vertical="center"/>
    </xf>
    <xf numFmtId="0" fontId="83" fillId="0" borderId="0" applyProtection="0"/>
    <xf numFmtId="0" fontId="84" fillId="46" borderId="24" applyNumberFormat="0" applyAlignment="0" applyProtection="0">
      <alignment vertical="center"/>
    </xf>
    <xf numFmtId="0" fontId="85" fillId="0" borderId="25" applyProtection="0"/>
    <xf numFmtId="0" fontId="86" fillId="0" borderId="0">
      <alignment horizontal="left" indent="1"/>
    </xf>
    <xf numFmtId="0" fontId="6" fillId="0" borderId="1">
      <alignment horizontal="distributed" vertical="center" wrapText="1"/>
    </xf>
    <xf numFmtId="0" fontId="46" fillId="40" borderId="0" applyNumberFormat="0" applyBorder="0" applyAlignment="0" applyProtection="0">
      <alignment vertical="center"/>
    </xf>
    <xf numFmtId="41" fontId="0" fillId="0" borderId="0" applyFont="0" applyFill="0" applyBorder="0" applyAlignment="0" applyProtection="0"/>
    <xf numFmtId="0" fontId="74" fillId="0" borderId="0" applyProtection="0"/>
    <xf numFmtId="4" fontId="47" fillId="0" borderId="0">
      <protection locked="0"/>
    </xf>
    <xf numFmtId="2" fontId="85" fillId="0" borderId="0" applyProtection="0"/>
    <xf numFmtId="0" fontId="87" fillId="46" borderId="23" applyNumberFormat="0" applyAlignment="0" applyProtection="0">
      <alignment vertical="center"/>
    </xf>
    <xf numFmtId="0" fontId="88" fillId="50" borderId="26" applyNumberFormat="0" applyAlignment="0" applyProtection="0">
      <alignment vertical="center"/>
    </xf>
    <xf numFmtId="43" fontId="0" fillId="0" borderId="0" applyFont="0" applyFill="0" applyBorder="0" applyAlignment="0" applyProtection="0"/>
    <xf numFmtId="43" fontId="0" fillId="0" borderId="0" applyFont="0" applyFill="0" applyBorder="0" applyAlignment="0" applyProtection="0">
      <alignment vertical="center"/>
    </xf>
    <xf numFmtId="182" fontId="78" fillId="0" borderId="0"/>
    <xf numFmtId="0" fontId="85" fillId="0" borderId="0" applyProtection="0"/>
    <xf numFmtId="183" fontId="78" fillId="0" borderId="0"/>
    <xf numFmtId="0" fontId="81" fillId="41" borderId="0" applyNumberFormat="0" applyBorder="0" applyAlignment="0" applyProtection="0"/>
    <xf numFmtId="0" fontId="74" fillId="0" borderId="27" applyNumberFormat="0" applyAlignment="0" applyProtection="0">
      <alignment horizontal="left" vertical="center"/>
    </xf>
    <xf numFmtId="0" fontId="89" fillId="0" borderId="14" applyNumberFormat="0" applyFill="0" applyAlignment="0" applyProtection="0">
      <alignment vertical="center"/>
    </xf>
    <xf numFmtId="0" fontId="73" fillId="0" borderId="28" applyNumberFormat="0" applyFill="0" applyAlignment="0" applyProtection="0">
      <alignment vertical="center"/>
    </xf>
    <xf numFmtId="0" fontId="90" fillId="53" borderId="0" applyNumberFormat="0" applyBorder="0" applyAlignment="0" applyProtection="0">
      <alignment vertical="center"/>
    </xf>
    <xf numFmtId="0" fontId="91" fillId="0" borderId="0"/>
    <xf numFmtId="0" fontId="92" fillId="0" borderId="0">
      <alignment vertical="center"/>
    </xf>
    <xf numFmtId="0" fontId="48" fillId="0" borderId="0"/>
    <xf numFmtId="0" fontId="93" fillId="0" borderId="0"/>
    <xf numFmtId="10" fontId="0" fillId="0" borderId="0" applyFont="0" applyFill="0" applyBorder="0" applyAlignment="0" applyProtection="0"/>
    <xf numFmtId="1" fontId="69" fillId="0" borderId="0"/>
    <xf numFmtId="0" fontId="0" fillId="0" borderId="0" applyNumberFormat="0" applyFill="0" applyBorder="0" applyAlignment="0" applyProtection="0"/>
    <xf numFmtId="9" fontId="0" fillId="0" borderId="0" applyFont="0" applyFill="0" applyBorder="0" applyAlignment="0" applyProtection="0"/>
    <xf numFmtId="0" fontId="89" fillId="0" borderId="29" applyNumberFormat="0" applyFill="0" applyAlignment="0" applyProtection="0">
      <alignment vertical="center"/>
    </xf>
    <xf numFmtId="0" fontId="73" fillId="0" borderId="30" applyNumberFormat="0" applyFill="0" applyAlignment="0" applyProtection="0">
      <alignment vertical="center"/>
    </xf>
    <xf numFmtId="0" fontId="61" fillId="35" borderId="0" applyNumberFormat="0" applyBorder="0" applyAlignment="0" applyProtection="0">
      <alignment vertical="center"/>
    </xf>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cellStyleXfs>
  <cellXfs count="166">
    <xf numFmtId="0" fontId="0" fillId="0" borderId="0" xfId="0"/>
    <xf numFmtId="0" fontId="1" fillId="0" borderId="0" xfId="0" applyFont="1" applyFill="1" applyAlignment="1">
      <alignment vertical="center"/>
    </xf>
    <xf numFmtId="0" fontId="2" fillId="0" borderId="0" xfId="121" applyFont="1" applyFill="1" applyAlignment="1"/>
    <xf numFmtId="0" fontId="3" fillId="0" borderId="0" xfId="176" applyFont="1" applyAlignment="1">
      <alignment vertical="center"/>
    </xf>
    <xf numFmtId="0" fontId="4" fillId="0" borderId="0" xfId="134" applyFont="1" applyFill="1" applyBorder="1" applyAlignment="1">
      <alignment horizontal="center" vertical="center"/>
    </xf>
    <xf numFmtId="0" fontId="5" fillId="0" borderId="0" xfId="0" applyFont="1" applyFill="1" applyBorder="1" applyAlignment="1">
      <alignment vertical="center"/>
    </xf>
    <xf numFmtId="0" fontId="6" fillId="0" borderId="0" xfId="0" applyFont="1" applyFill="1" applyBorder="1" applyAlignment="1">
      <alignment horizontal="right" vertical="center"/>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184" fontId="6" fillId="0" borderId="1" xfId="0" applyNumberFormat="1" applyFont="1" applyFill="1" applyBorder="1" applyAlignment="1">
      <alignment vertical="center" wrapText="1"/>
    </xf>
    <xf numFmtId="0" fontId="4" fillId="0" borderId="0" xfId="175" applyFont="1" applyAlignment="1">
      <alignment horizontal="center" vertical="center" wrapText="1"/>
    </xf>
    <xf numFmtId="0" fontId="1" fillId="0" borderId="0" xfId="121" applyFill="1"/>
    <xf numFmtId="0" fontId="6" fillId="0" borderId="1" xfId="0" applyNumberFormat="1" applyFont="1" applyFill="1" applyBorder="1" applyAlignment="1">
      <alignment vertical="center" wrapText="1"/>
    </xf>
    <xf numFmtId="0" fontId="6" fillId="0" borderId="0" xfId="0" applyFont="1"/>
    <xf numFmtId="0" fontId="6" fillId="0" borderId="0" xfId="0" applyFont="1" applyAlignment="1">
      <alignment horizontal="right"/>
    </xf>
    <xf numFmtId="0" fontId="6" fillId="0" borderId="1" xfId="0" applyFont="1" applyBorder="1" applyAlignment="1">
      <alignment horizontal="center"/>
    </xf>
    <xf numFmtId="0" fontId="6" fillId="0" borderId="1" xfId="0" applyFont="1" applyBorder="1" applyAlignment="1">
      <alignment horizontal="right"/>
    </xf>
    <xf numFmtId="0" fontId="6" fillId="0" borderId="1" xfId="0" applyFont="1" applyBorder="1" applyAlignment="1">
      <alignment horizontal="left"/>
    </xf>
    <xf numFmtId="0" fontId="6" fillId="0" borderId="1" xfId="0" applyFont="1" applyBorder="1"/>
    <xf numFmtId="0" fontId="0" fillId="0" borderId="0" xfId="0" applyAlignment="1">
      <alignment horizontal="center"/>
    </xf>
    <xf numFmtId="0" fontId="6" fillId="0" borderId="1" xfId="0" applyNumberFormat="1" applyFont="1" applyBorder="1"/>
    <xf numFmtId="0" fontId="0" fillId="0" borderId="0" xfId="0" applyAlignment="1">
      <alignment horizontal="left" vertical="center"/>
    </xf>
    <xf numFmtId="0" fontId="0" fillId="0" borderId="0" xfId="0" applyFill="1"/>
    <xf numFmtId="0" fontId="6" fillId="0" borderId="1" xfId="0" applyFont="1" applyBorder="1" applyAlignment="1">
      <alignment horizontal="left" vertical="center"/>
    </xf>
    <xf numFmtId="0" fontId="7" fillId="0" borderId="1" xfId="0" applyFont="1" applyBorder="1" applyAlignment="1">
      <alignment horizontal="center" vertical="center"/>
    </xf>
    <xf numFmtId="0" fontId="0" fillId="0" borderId="0" xfId="0" applyFill="1" applyAlignment="1">
      <alignment horizontal="left" vertical="center"/>
    </xf>
    <xf numFmtId="0" fontId="8" fillId="0" borderId="0" xfId="0" applyFont="1" applyFill="1"/>
    <xf numFmtId="0" fontId="6" fillId="0" borderId="1" xfId="0" applyFont="1" applyBorder="1" applyAlignment="1">
      <alignment horizontal="center" vertical="center"/>
    </xf>
    <xf numFmtId="0" fontId="7" fillId="0" borderId="1" xfId="0" applyFont="1" applyBorder="1"/>
    <xf numFmtId="0" fontId="6" fillId="0" borderId="1" xfId="0" applyFont="1" applyFill="1" applyBorder="1"/>
    <xf numFmtId="0" fontId="6" fillId="0" borderId="0" xfId="0" applyFont="1" applyFill="1" applyAlignment="1">
      <alignment horizontal="right"/>
    </xf>
    <xf numFmtId="0" fontId="6" fillId="0" borderId="1" xfId="0" applyFont="1" applyFill="1" applyBorder="1" applyAlignment="1">
      <alignment horizontal="center"/>
    </xf>
    <xf numFmtId="185" fontId="6" fillId="0" borderId="1" xfId="0" applyNumberFormat="1" applyFont="1" applyFill="1" applyBorder="1"/>
    <xf numFmtId="0" fontId="0" fillId="0" borderId="0" xfId="0" applyFont="1" applyFill="1"/>
    <xf numFmtId="0" fontId="9" fillId="0" borderId="0" xfId="0" applyFont="1" applyFill="1" applyAlignment="1">
      <alignment vertical="center"/>
    </xf>
    <xf numFmtId="0" fontId="10" fillId="0" borderId="0" xfId="0" applyFont="1" applyFill="1" applyAlignment="1">
      <alignment vertical="center"/>
    </xf>
    <xf numFmtId="0" fontId="10" fillId="0" borderId="0" xfId="0" applyNumberFormat="1" applyFont="1" applyFill="1" applyAlignment="1">
      <alignment vertical="center" wrapText="1"/>
    </xf>
    <xf numFmtId="0" fontId="10" fillId="0" borderId="0" xfId="0" applyNumberFormat="1" applyFont="1" applyFill="1" applyAlignment="1">
      <alignment vertical="center"/>
    </xf>
    <xf numFmtId="0" fontId="0" fillId="0" borderId="0" xfId="0" applyNumberFormat="1" applyFont="1" applyFill="1"/>
    <xf numFmtId="0" fontId="6" fillId="0" borderId="0" xfId="0" applyFont="1" applyFill="1"/>
    <xf numFmtId="0" fontId="6" fillId="0" borderId="0" xfId="0" applyNumberFormat="1" applyFont="1" applyFill="1"/>
    <xf numFmtId="0" fontId="11" fillId="0" borderId="1" xfId="0" applyFont="1" applyFill="1" applyBorder="1" applyAlignment="1">
      <alignment horizontal="center" vertical="center"/>
    </xf>
    <xf numFmtId="0" fontId="11" fillId="0" borderId="1" xfId="0" applyNumberFormat="1" applyFont="1" applyFill="1" applyBorder="1" applyAlignment="1">
      <alignment horizontal="center" vertical="center" wrapText="1"/>
    </xf>
    <xf numFmtId="0" fontId="12" fillId="0" borderId="0" xfId="0" applyNumberFormat="1" applyFont="1" applyFill="1" applyAlignment="1">
      <alignment vertical="center"/>
    </xf>
    <xf numFmtId="0" fontId="10"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xf>
    <xf numFmtId="3" fontId="10" fillId="0" borderId="1" xfId="0" applyNumberFormat="1" applyFont="1" applyFill="1" applyBorder="1" applyAlignment="1" applyProtection="1">
      <alignment vertical="center"/>
    </xf>
    <xf numFmtId="0" fontId="10" fillId="0" borderId="1" xfId="0" applyNumberFormat="1" applyFont="1" applyFill="1" applyBorder="1" applyAlignment="1">
      <alignment horizontal="right" vertical="center" wrapText="1"/>
    </xf>
    <xf numFmtId="3" fontId="10" fillId="0" borderId="1" xfId="0" applyNumberFormat="1" applyFont="1" applyFill="1" applyBorder="1" applyAlignment="1" applyProtection="1">
      <alignment horizontal="left" vertical="center"/>
    </xf>
    <xf numFmtId="3" fontId="7" fillId="0" borderId="1" xfId="0" applyNumberFormat="1" applyFont="1" applyFill="1" applyBorder="1" applyAlignment="1" applyProtection="1">
      <alignment horizontal="left" vertical="center" wrapText="1"/>
    </xf>
    <xf numFmtId="3" fontId="7" fillId="0" borderId="1" xfId="0" applyNumberFormat="1" applyFont="1" applyFill="1" applyBorder="1" applyAlignment="1" applyProtection="1">
      <alignment vertical="center"/>
    </xf>
    <xf numFmtId="0" fontId="10" fillId="0" borderId="1" xfId="0" applyFont="1" applyFill="1" applyBorder="1" applyAlignment="1">
      <alignment horizontal="left" vertical="center"/>
    </xf>
    <xf numFmtId="0" fontId="10" fillId="0" borderId="1" xfId="171" applyFont="1" applyFill="1" applyBorder="1" applyAlignment="1">
      <alignment vertical="center" wrapText="1"/>
    </xf>
    <xf numFmtId="0" fontId="7" fillId="0" borderId="1" xfId="171" applyFont="1" applyFill="1" applyBorder="1" applyAlignment="1">
      <alignment vertical="center" wrapText="1"/>
    </xf>
    <xf numFmtId="3" fontId="7" fillId="0" borderId="1" xfId="0" applyNumberFormat="1" applyFont="1" applyFill="1" applyBorder="1" applyAlignment="1" applyProtection="1">
      <alignment horizontal="left" vertical="center"/>
    </xf>
    <xf numFmtId="0" fontId="7" fillId="0" borderId="1" xfId="0" applyFont="1" applyFill="1" applyBorder="1" applyAlignment="1">
      <alignment horizontal="left" vertical="center"/>
    </xf>
    <xf numFmtId="0" fontId="10" fillId="0" borderId="1" xfId="0" applyFont="1" applyFill="1" applyBorder="1" applyAlignment="1">
      <alignment vertical="center"/>
    </xf>
    <xf numFmtId="0" fontId="11" fillId="0" borderId="1" xfId="0" applyFont="1" applyFill="1" applyBorder="1" applyAlignment="1">
      <alignment horizontal="distributed" vertical="center"/>
    </xf>
    <xf numFmtId="0" fontId="10" fillId="0" borderId="0" xfId="0" applyFont="1" applyFill="1" applyAlignment="1">
      <alignment vertical="center" wrapText="1"/>
    </xf>
    <xf numFmtId="0" fontId="10" fillId="0" borderId="1" xfId="0" applyFont="1" applyFill="1" applyBorder="1" applyAlignment="1">
      <alignment horizontal="center" vertical="center" wrapText="1"/>
    </xf>
    <xf numFmtId="0" fontId="6" fillId="0" borderId="1" xfId="171" applyNumberFormat="1" applyFont="1" applyFill="1" applyBorder="1" applyAlignment="1">
      <alignment horizontal="center" vertical="center" wrapText="1"/>
    </xf>
    <xf numFmtId="3" fontId="10" fillId="0" borderId="1" xfId="0" applyNumberFormat="1" applyFont="1" applyFill="1" applyBorder="1" applyAlignment="1" applyProtection="1">
      <alignment vertical="center" wrapText="1"/>
    </xf>
    <xf numFmtId="0" fontId="10" fillId="0" borderId="1" xfId="0" applyNumberFormat="1" applyFont="1" applyFill="1" applyBorder="1" applyAlignment="1">
      <alignment vertical="center"/>
    </xf>
    <xf numFmtId="3" fontId="10" fillId="0" borderId="1" xfId="0" applyNumberFormat="1" applyFont="1" applyFill="1" applyBorder="1" applyAlignment="1" applyProtection="1">
      <alignment horizontal="left" vertical="center" wrapText="1"/>
    </xf>
    <xf numFmtId="0" fontId="7" fillId="0" borderId="1" xfId="0" applyFont="1" applyFill="1" applyBorder="1" applyAlignment="1">
      <alignment horizontal="left" vertical="center" wrapText="1"/>
    </xf>
    <xf numFmtId="3" fontId="7" fillId="0" borderId="1" xfId="0" applyNumberFormat="1" applyFont="1" applyFill="1" applyBorder="1" applyAlignment="1" applyProtection="1">
      <alignmen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left" vertical="center" wrapText="1" indent="3"/>
    </xf>
    <xf numFmtId="0" fontId="11" fillId="0" borderId="1" xfId="0" applyFont="1" applyFill="1" applyBorder="1" applyAlignment="1">
      <alignment horizontal="distributed" vertical="center" wrapText="1"/>
    </xf>
    <xf numFmtId="0" fontId="11" fillId="0" borderId="1" xfId="0" applyFont="1" applyFill="1" applyBorder="1" applyAlignment="1">
      <alignment vertical="center" wrapText="1"/>
    </xf>
    <xf numFmtId="0" fontId="10" fillId="0" borderId="1" xfId="0" applyFont="1" applyFill="1" applyBorder="1" applyAlignment="1">
      <alignment vertical="center" wrapText="1"/>
    </xf>
    <xf numFmtId="1" fontId="10" fillId="0" borderId="1" xfId="0" applyNumberFormat="1" applyFont="1" applyFill="1" applyBorder="1" applyAlignment="1" applyProtection="1">
      <alignment vertical="center" wrapText="1"/>
      <protection locked="0"/>
    </xf>
    <xf numFmtId="184" fontId="6" fillId="0" borderId="1" xfId="0" applyNumberFormat="1" applyFont="1" applyBorder="1"/>
    <xf numFmtId="0" fontId="10" fillId="2" borderId="1" xfId="0" applyNumberFormat="1" applyFont="1" applyFill="1" applyBorder="1" applyAlignment="1">
      <alignment horizontal="right"/>
    </xf>
    <xf numFmtId="0" fontId="6" fillId="0" borderId="1" xfId="0" applyNumberFormat="1" applyFont="1" applyFill="1" applyBorder="1" applyAlignment="1"/>
    <xf numFmtId="0" fontId="0" fillId="0" borderId="0" xfId="0" applyFill="1" applyAlignment="1">
      <alignment horizontal="center"/>
    </xf>
    <xf numFmtId="0" fontId="6" fillId="0" borderId="0" xfId="0" applyFont="1" applyFill="1" applyAlignment="1">
      <alignment horizontal="center"/>
    </xf>
    <xf numFmtId="0" fontId="6" fillId="0" borderId="1" xfId="0" applyFont="1" applyFill="1" applyBorder="1" applyAlignment="1">
      <alignment horizontal="right"/>
    </xf>
    <xf numFmtId="0" fontId="7" fillId="0" borderId="1" xfId="0" applyFont="1" applyBorder="1" applyAlignment="1">
      <alignment horizontal="center"/>
    </xf>
    <xf numFmtId="0" fontId="0" fillId="0" borderId="0" xfId="0" applyFont="1"/>
    <xf numFmtId="0" fontId="13" fillId="0" borderId="0" xfId="0" applyFont="1" applyFill="1" applyAlignment="1">
      <alignment horizontal="left" indent="1"/>
    </xf>
    <xf numFmtId="0" fontId="14" fillId="0" borderId="0" xfId="0" applyFont="1" applyFill="1" applyAlignment="1">
      <alignment horizontal="left" indent="1"/>
    </xf>
    <xf numFmtId="0" fontId="7" fillId="0" borderId="1" xfId="0" applyFont="1" applyFill="1" applyBorder="1" applyAlignment="1">
      <alignment horizontal="center"/>
    </xf>
    <xf numFmtId="0" fontId="15" fillId="0" borderId="0" xfId="0" applyFont="1" applyFill="1" applyAlignment="1">
      <alignment horizontal="left" wrapText="1" indent="1"/>
    </xf>
    <xf numFmtId="0" fontId="6" fillId="0" borderId="0" xfId="0" applyNumberFormat="1" applyFont="1" applyFill="1" applyAlignment="1">
      <alignment horizontal="right"/>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NumberFormat="1" applyFont="1" applyFill="1" applyBorder="1"/>
    <xf numFmtId="1" fontId="10" fillId="0" borderId="1" xfId="0" applyNumberFormat="1" applyFont="1" applyFill="1" applyBorder="1" applyAlignment="1" applyProtection="1">
      <alignment horizontal="left" vertical="center"/>
      <protection locked="0"/>
    </xf>
    <xf numFmtId="0" fontId="10" fillId="0" borderId="1" xfId="0" applyNumberFormat="1" applyFont="1" applyFill="1" applyBorder="1" applyAlignment="1" applyProtection="1">
      <alignment horizontal="right" vertical="center"/>
      <protection locked="0"/>
    </xf>
    <xf numFmtId="1" fontId="10" fillId="0" borderId="1" xfId="0" applyNumberFormat="1" applyFont="1" applyFill="1" applyBorder="1" applyAlignment="1" applyProtection="1">
      <alignment vertical="center"/>
      <protection locked="0"/>
    </xf>
    <xf numFmtId="0" fontId="10" fillId="0" borderId="1" xfId="0" applyNumberFormat="1" applyFont="1" applyFill="1" applyBorder="1" applyAlignment="1" applyProtection="1">
      <alignment vertical="center"/>
      <protection locked="0"/>
    </xf>
    <xf numFmtId="3" fontId="10" fillId="0" borderId="1" xfId="0" applyNumberFormat="1" applyFont="1" applyFill="1" applyBorder="1" applyAlignment="1" applyProtection="1">
      <alignment vertical="center"/>
      <protection locked="0"/>
    </xf>
    <xf numFmtId="0" fontId="10" fillId="0" borderId="1" xfId="0" applyFont="1" applyFill="1" applyBorder="1" applyAlignment="1" applyProtection="1">
      <alignment vertical="center" wrapText="1"/>
      <protection locked="0"/>
    </xf>
    <xf numFmtId="0" fontId="10" fillId="0" borderId="1" xfId="0" applyNumberFormat="1" applyFont="1" applyFill="1" applyBorder="1" applyAlignment="1" applyProtection="1">
      <alignment horizontal="right" vertical="center" wrapText="1"/>
      <protection locked="0"/>
    </xf>
    <xf numFmtId="0" fontId="10" fillId="0" borderId="1" xfId="0" applyFont="1" applyFill="1" applyBorder="1" applyAlignment="1" applyProtection="1">
      <alignment vertical="center"/>
      <protection locked="0"/>
    </xf>
    <xf numFmtId="0" fontId="7" fillId="0" borderId="1" xfId="0" applyFont="1" applyFill="1" applyBorder="1" applyAlignment="1">
      <alignment wrapText="1"/>
    </xf>
    <xf numFmtId="0" fontId="6" fillId="0" borderId="1" xfId="0" applyFont="1" applyFill="1" applyBorder="1" applyAlignment="1">
      <alignment wrapText="1"/>
    </xf>
    <xf numFmtId="184" fontId="6" fillId="0" borderId="1" xfId="0" applyNumberFormat="1" applyFont="1" applyFill="1" applyBorder="1"/>
    <xf numFmtId="0" fontId="6" fillId="0" borderId="1" xfId="171" applyNumberFormat="1" applyFont="1" applyFill="1" applyBorder="1" applyAlignment="1">
      <alignment horizontal="right"/>
    </xf>
    <xf numFmtId="186" fontId="6" fillId="0" borderId="1" xfId="0" applyNumberFormat="1" applyFont="1" applyFill="1" applyBorder="1" applyAlignment="1">
      <alignment horizontal="right" vertical="center"/>
    </xf>
    <xf numFmtId="0" fontId="6" fillId="0" borderId="0" xfId="0" applyFont="1" applyFill="1" applyAlignment="1">
      <alignment wrapText="1"/>
    </xf>
    <xf numFmtId="0" fontId="16" fillId="0" borderId="0" xfId="0" applyFont="1" applyFill="1" applyAlignment="1">
      <alignment horizontal="center" vertical="center"/>
    </xf>
    <xf numFmtId="0" fontId="17" fillId="0" borderId="0" xfId="0" applyFont="1" applyFill="1" applyAlignment="1">
      <alignment horizontal="center" vertical="center"/>
    </xf>
    <xf numFmtId="0" fontId="17" fillId="0" borderId="0" xfId="0" applyFont="1" applyFill="1" applyAlignment="1">
      <alignment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187" fontId="6" fillId="0" borderId="2" xfId="0" applyNumberFormat="1" applyFont="1" applyFill="1" applyBorder="1" applyAlignment="1">
      <alignment horizontal="right" vertical="center" wrapText="1"/>
    </xf>
    <xf numFmtId="0" fontId="6" fillId="0" borderId="2" xfId="0" applyFont="1" applyFill="1" applyBorder="1" applyAlignment="1">
      <alignment vertical="center" wrapText="1"/>
    </xf>
    <xf numFmtId="0" fontId="6" fillId="0" borderId="3" xfId="0" applyFont="1" applyFill="1" applyBorder="1" applyAlignment="1">
      <alignment horizontal="center" vertical="center" wrapText="1"/>
    </xf>
    <xf numFmtId="0" fontId="6" fillId="0" borderId="0" xfId="0" applyFont="1" applyFill="1" applyAlignment="1">
      <alignment horizontal="center" vertical="center" wrapText="1"/>
    </xf>
    <xf numFmtId="0" fontId="18" fillId="0" borderId="0" xfId="0" applyFont="1" applyFill="1" applyAlignment="1">
      <alignment vertical="center"/>
    </xf>
    <xf numFmtId="0" fontId="19" fillId="0" borderId="0" xfId="0" applyFont="1" applyFill="1" applyAlignment="1">
      <alignment vertical="center"/>
    </xf>
    <xf numFmtId="0" fontId="6" fillId="0" borderId="0" xfId="0" applyFont="1" applyFill="1" applyAlignment="1">
      <alignment vertical="center"/>
    </xf>
    <xf numFmtId="0" fontId="0" fillId="0" borderId="0" xfId="0" applyFont="1" applyFill="1" applyAlignment="1">
      <alignment vertical="center"/>
    </xf>
    <xf numFmtId="0" fontId="10" fillId="0" borderId="0" xfId="0" applyFont="1" applyFill="1" applyAlignment="1">
      <alignment horizontal="left" vertical="center"/>
    </xf>
    <xf numFmtId="188" fontId="10" fillId="0" borderId="0" xfId="0" applyNumberFormat="1" applyFont="1" applyFill="1" applyAlignment="1">
      <alignment vertical="center"/>
    </xf>
    <xf numFmtId="0" fontId="20" fillId="0" borderId="0" xfId="0" applyFont="1" applyAlignment="1">
      <alignment vertical="center"/>
    </xf>
    <xf numFmtId="0" fontId="21" fillId="0" borderId="0" xfId="0" applyFont="1" applyFill="1" applyAlignment="1">
      <alignment horizontal="center" vertical="center"/>
    </xf>
    <xf numFmtId="0" fontId="21" fillId="3" borderId="0" xfId="0" applyFont="1" applyFill="1" applyAlignment="1">
      <alignment horizontal="center" vertical="center"/>
    </xf>
    <xf numFmtId="0" fontId="4" fillId="0" borderId="0" xfId="175" applyFont="1" applyAlignment="1">
      <alignment horizontal="center" vertical="center"/>
    </xf>
    <xf numFmtId="0" fontId="7" fillId="0" borderId="0" xfId="0" applyFont="1" applyAlignment="1">
      <alignment vertical="center"/>
    </xf>
    <xf numFmtId="0" fontId="22" fillId="0" borderId="0" xfId="0" applyFont="1" applyAlignment="1">
      <alignment horizontal="left" vertical="center"/>
    </xf>
    <xf numFmtId="0" fontId="22" fillId="0" borderId="0" xfId="0" applyFont="1" applyAlignment="1">
      <alignment vertical="center"/>
    </xf>
    <xf numFmtId="0" fontId="22" fillId="0" borderId="0" xfId="0" applyFont="1" applyFill="1" applyAlignment="1">
      <alignment vertical="center"/>
    </xf>
    <xf numFmtId="0" fontId="7" fillId="0" borderId="0" xfId="0" applyFont="1" applyFill="1" applyAlignment="1">
      <alignment horizontal="right" vertical="center"/>
    </xf>
    <xf numFmtId="0" fontId="23" fillId="0" borderId="2" xfId="0" applyFont="1" applyFill="1" applyBorder="1" applyAlignment="1">
      <alignment horizontal="center" vertical="center"/>
    </xf>
    <xf numFmtId="0" fontId="23" fillId="0" borderId="2" xfId="0" applyFont="1" applyFill="1" applyBorder="1" applyAlignment="1">
      <alignment horizontal="center" vertical="center" wrapText="1"/>
    </xf>
    <xf numFmtId="0" fontId="6" fillId="0" borderId="0" xfId="0" applyFont="1" applyFill="1" applyAlignment="1"/>
    <xf numFmtId="0" fontId="23" fillId="0" borderId="2" xfId="0" applyFont="1" applyFill="1" applyBorder="1" applyAlignment="1">
      <alignment horizontal="left" vertical="center"/>
    </xf>
    <xf numFmtId="0" fontId="23" fillId="0" borderId="4" xfId="0" applyFont="1" applyFill="1" applyBorder="1" applyAlignment="1">
      <alignment vertical="center"/>
    </xf>
    <xf numFmtId="189" fontId="23" fillId="0" borderId="2" xfId="0" applyNumberFormat="1" applyFont="1" applyFill="1" applyBorder="1" applyAlignment="1">
      <alignment vertical="center" shrinkToFit="1"/>
    </xf>
    <xf numFmtId="10" fontId="23" fillId="0" borderId="2" xfId="0" applyNumberFormat="1" applyFont="1" applyFill="1" applyBorder="1" applyAlignment="1">
      <alignment vertical="center" shrinkToFit="1"/>
    </xf>
    <xf numFmtId="0" fontId="23" fillId="0" borderId="0" xfId="0" applyFont="1" applyAlignment="1">
      <alignment vertical="center"/>
    </xf>
    <xf numFmtId="0" fontId="23" fillId="0" borderId="2" xfId="0" applyFont="1" applyFill="1" applyBorder="1" applyAlignment="1">
      <alignment vertical="center"/>
    </xf>
    <xf numFmtId="49" fontId="23" fillId="0" borderId="2" xfId="0" applyNumberFormat="1" applyFont="1" applyFill="1" applyBorder="1" applyAlignment="1">
      <alignment horizontal="left" vertical="center"/>
    </xf>
    <xf numFmtId="0" fontId="24" fillId="0" borderId="2" xfId="0" applyFont="1" applyFill="1" applyBorder="1" applyAlignment="1">
      <alignment horizontal="center" vertical="center"/>
    </xf>
    <xf numFmtId="0" fontId="0" fillId="0" borderId="0" xfId="0" applyFill="1" applyAlignment="1">
      <alignment vertical="center"/>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vertical="center" wrapText="1"/>
    </xf>
    <xf numFmtId="0" fontId="0" fillId="0" borderId="1" xfId="0" applyFill="1" applyBorder="1"/>
    <xf numFmtId="186" fontId="10" fillId="0" borderId="1" xfId="0" applyNumberFormat="1" applyFont="1" applyFill="1" applyBorder="1" applyAlignment="1">
      <alignment horizontal="right" vertical="center" wrapText="1"/>
    </xf>
    <xf numFmtId="0" fontId="2" fillId="0" borderId="0" xfId="0" applyFont="1" applyFill="1" applyAlignment="1">
      <alignment horizontal="right"/>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xf numFmtId="43" fontId="0" fillId="0" borderId="0" xfId="1" applyFont="1" applyFill="1" applyAlignment="1"/>
    <xf numFmtId="0" fontId="6" fillId="0"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10" fontId="6" fillId="0" borderId="1" xfId="0" applyNumberFormat="1" applyFont="1" applyFill="1" applyBorder="1" applyAlignment="1">
      <alignment vertical="center" wrapText="1"/>
    </xf>
    <xf numFmtId="0" fontId="6" fillId="0" borderId="1" xfId="0" applyFont="1" applyFill="1" applyBorder="1" applyAlignment="1">
      <alignment horizontal="left" vertical="center"/>
    </xf>
    <xf numFmtId="0" fontId="6" fillId="0" borderId="1" xfId="0" applyNumberFormat="1" applyFont="1" applyFill="1" applyBorder="1" applyAlignment="1">
      <alignment vertical="center"/>
    </xf>
    <xf numFmtId="0" fontId="0" fillId="0" borderId="1" xfId="0" applyFont="1" applyFill="1" applyBorder="1" applyAlignment="1">
      <alignment horizontal="left" vertical="center"/>
    </xf>
    <xf numFmtId="0" fontId="0" fillId="0" borderId="1" xfId="0" applyFont="1" applyFill="1" applyBorder="1" applyAlignment="1">
      <alignment horizontal="center" vertical="center"/>
    </xf>
    <xf numFmtId="0" fontId="6" fillId="0" borderId="5" xfId="0" applyFont="1" applyFill="1" applyBorder="1" applyAlignment="1">
      <alignment horizontal="right"/>
    </xf>
    <xf numFmtId="0" fontId="6" fillId="0" borderId="1" xfId="0" applyFont="1" applyFill="1" applyBorder="1" applyAlignment="1" applyProtection="1">
      <alignment horizontal="left" vertical="center"/>
      <protection locked="0"/>
    </xf>
    <xf numFmtId="0" fontId="6" fillId="0" borderId="1" xfId="0" applyFont="1" applyFill="1" applyBorder="1" applyAlignment="1" applyProtection="1">
      <alignment horizontal="right" vertical="center"/>
      <protection locked="0"/>
    </xf>
    <xf numFmtId="1" fontId="6" fillId="0" borderId="1" xfId="0" applyNumberFormat="1" applyFont="1" applyFill="1" applyBorder="1" applyAlignment="1" applyProtection="1">
      <alignment horizontal="left" vertical="center"/>
      <protection locked="0"/>
    </xf>
    <xf numFmtId="1" fontId="6" fillId="0" borderId="1" xfId="0" applyNumberFormat="1" applyFont="1" applyFill="1" applyBorder="1" applyAlignment="1" applyProtection="1">
      <alignment vertical="center"/>
      <protection locked="0"/>
    </xf>
    <xf numFmtId="0" fontId="0" fillId="0" borderId="0" xfId="0" applyFont="1" applyFill="1" applyAlignment="1">
      <alignment horizontal="center" vertical="center"/>
    </xf>
    <xf numFmtId="3" fontId="6" fillId="0" borderId="1" xfId="0" applyNumberFormat="1" applyFont="1" applyFill="1" applyBorder="1" applyAlignment="1" applyProtection="1">
      <alignment vertical="center"/>
      <protection locked="0"/>
    </xf>
    <xf numFmtId="0" fontId="6" fillId="0" borderId="1" xfId="0" applyFont="1" applyFill="1" applyBorder="1" applyAlignment="1" applyProtection="1">
      <alignment vertical="center"/>
      <protection locked="0"/>
    </xf>
    <xf numFmtId="0" fontId="6" fillId="0" borderId="1" xfId="0" applyFont="1" applyFill="1" applyBorder="1" applyAlignment="1" applyProtection="1">
      <alignment horizontal="left" vertical="center" wrapText="1"/>
      <protection locked="0"/>
    </xf>
  </cellXfs>
  <cellStyles count="1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gdp" xfId="49"/>
    <cellStyle name="??¨′" xfId="50"/>
    <cellStyle name="60% - 强调文字颜色 1 3 3" xfId="51"/>
    <cellStyle name="Currency 3 2" xfId="52"/>
    <cellStyle name="20% - 强调文字颜色 3 2 3 3" xfId="53"/>
    <cellStyle name="Accent5 9" xfId="54"/>
    <cellStyle name="??±ò[ 2 2" xfId="55"/>
    <cellStyle name="差_30云南_1" xfId="56"/>
    <cellStyle name="Accent6 13" xfId="57"/>
    <cellStyle name="40% - 强调文字颜色 1 3 5" xfId="58"/>
    <cellStyle name="标题 2 2 3 2" xfId="59"/>
    <cellStyle name="Accent2 - 40%" xfId="60"/>
    <cellStyle name="40% - 强调文字颜色 2 2 3 2 2" xfId="61"/>
    <cellStyle name="20% - 强调文字颜色 4 2 4 3" xfId="62"/>
    <cellStyle name="差_11大理 2" xfId="63"/>
    <cellStyle name="40% - 强调文字颜色 3 3 3 2" xfId="64"/>
    <cellStyle name="60% - 强调文字颜色 2 3" xfId="65"/>
    <cellStyle name="20% - 强调文字颜色 4 5" xfId="66"/>
    <cellStyle name="20% - Accent4 4" xfId="67"/>
    <cellStyle name="百_NJ18-19 2" xfId="68"/>
    <cellStyle name="Accent1 - 60% 2 2" xfId="69"/>
    <cellStyle name="20% - 强调文字颜色 5 3 3" xfId="70"/>
    <cellStyle name="百分比 4" xfId="71"/>
    <cellStyle name="20% - 强调文字颜色 2 3 2 2 2" xfId="72"/>
    <cellStyle name="0,0_x000d__x000a_NA_x000d__x000a_" xfId="73"/>
    <cellStyle name="Accent4 2 2" xfId="74"/>
    <cellStyle name="差_2009年结算（最终）_收入汇总 2" xfId="75"/>
    <cellStyle name="40% - Accent1 4" xfId="76"/>
    <cellStyle name="20% - 强调文字颜色 2 4 2" xfId="77"/>
    <cellStyle name="Accent3 17" xfId="78"/>
    <cellStyle name="»õ±ò[0]" xfId="79"/>
    <cellStyle name="标题 1 2_1.3日 2017年预算草案 - 副本" xfId="80"/>
    <cellStyle name="20% - Accent3 2" xfId="81"/>
    <cellStyle name="标题 5 3 2" xfId="82"/>
    <cellStyle name="差_2008经常性收入 2 2" xfId="83"/>
    <cellStyle name="60% - 着色 6 2" xfId="84"/>
    <cellStyle name="标题 1 4 2" xfId="85"/>
    <cellStyle name="差_第五部分(才淼、饶永宏）" xfId="86"/>
    <cellStyle name="差_Material reprot In Feb (2)" xfId="87"/>
    <cellStyle name="60% - 强调文字颜色 4 2 6" xfId="88"/>
    <cellStyle name="Accent3 - 60% 2 2" xfId="89"/>
    <cellStyle name="40% - 强调文字颜色 6 2 3 2" xfId="90"/>
    <cellStyle name="差_城建部门" xfId="91"/>
    <cellStyle name="差_05潍坊 4" xfId="92"/>
    <cellStyle name="60% - 强调文字颜色 5 3 4" xfId="93"/>
    <cellStyle name="标题 1 5" xfId="94"/>
    <cellStyle name="60% - 强调文字颜色 1 2 8" xfId="95"/>
    <cellStyle name="Accent6 - 60% 2 2" xfId="96"/>
    <cellStyle name="Accent3 - 40% 2 2" xfId="97"/>
    <cellStyle name="40% - Accent3 3" xfId="98"/>
    <cellStyle name="差_2006年30云南 3" xfId="99"/>
    <cellStyle name="60% - 强调文字颜色 6 2 6" xfId="100"/>
    <cellStyle name="60% - 强调文字颜色 4 2 2" xfId="101"/>
    <cellStyle name="Accent1 - 20% 4" xfId="102"/>
    <cellStyle name="60% - 强调文字颜色 3 3" xfId="103"/>
    <cellStyle name="Linked Cell" xfId="104"/>
    <cellStyle name="ColLevel_1" xfId="105"/>
    <cellStyle name="60% - Accent2" xfId="106"/>
    <cellStyle name="60% - Accent3" xfId="107"/>
    <cellStyle name="Good" xfId="108"/>
    <cellStyle name="标题 8" xfId="109"/>
    <cellStyle name="60% - 强调文字颜色 3 5" xfId="110"/>
    <cellStyle name="_2010.10.30" xfId="111"/>
    <cellStyle name="标题 3 2 3 2" xfId="112"/>
    <cellStyle name="Filter Input Text 3" xfId="113"/>
    <cellStyle name="标题 4 2" xfId="114"/>
    <cellStyle name="60% - 强调文字颜色 3 4" xfId="115"/>
    <cellStyle name="_13-19" xfId="116"/>
    <cellStyle name="Note" xfId="117"/>
    <cellStyle name="Heading 4 3" xfId="118"/>
    <cellStyle name="Accent6 - 40% 2 2" xfId="119"/>
    <cellStyle name="Header2 5" xfId="120"/>
    <cellStyle name="Normal" xfId="121"/>
    <cellStyle name="差 4" xfId="122"/>
    <cellStyle name="Input 12" xfId="123"/>
    <cellStyle name="60% - 强调文字颜色 6 4" xfId="124"/>
    <cellStyle name="Accent6 - 20% 3" xfId="125"/>
    <cellStyle name="no dec" xfId="126"/>
    <cellStyle name="Currency1" xfId="127"/>
    <cellStyle name="Explanatory Text" xfId="128"/>
    <cellStyle name="Accent5 - 20%" xfId="129"/>
    <cellStyle name="Percent 3" xfId="130"/>
    <cellStyle name="Calc Currency (0)" xfId="131"/>
    <cellStyle name="Normal - Style1" xfId="132"/>
    <cellStyle name="Currency [0]" xfId="133"/>
    <cellStyle name="常规_2016年省本级社会保险基金收支预算表细化" xfId="134"/>
    <cellStyle name="Input [yellow] 5" xfId="135"/>
    <cellStyle name="Accent2 8" xfId="136"/>
    <cellStyle name="Warning Text 3" xfId="137"/>
    <cellStyle name="HEADING1" xfId="138"/>
    <cellStyle name="Output" xfId="139"/>
    <cellStyle name="Total" xfId="140"/>
    <cellStyle name="Filter Label 2" xfId="141"/>
    <cellStyle name="表标题 6" xfId="142"/>
    <cellStyle name="60% - 强调文字颜色 5 4" xfId="143"/>
    <cellStyle name="Comma [0] 3" xfId="144"/>
    <cellStyle name="HEADING2" xfId="145"/>
    <cellStyle name="Comma 5 2" xfId="146"/>
    <cellStyle name="Fixed" xfId="147"/>
    <cellStyle name="Calculation" xfId="148"/>
    <cellStyle name="Check Cell" xfId="149"/>
    <cellStyle name="Comma 2" xfId="150"/>
    <cellStyle name="Comma 3" xfId="151"/>
    <cellStyle name="comma zerodec" xfId="152"/>
    <cellStyle name="Date" xfId="153"/>
    <cellStyle name="Dollar (zero dec)" xfId="154"/>
    <cellStyle name="Grey" xfId="155"/>
    <cellStyle name="Header1" xfId="156"/>
    <cellStyle name="Heading 2" xfId="157"/>
    <cellStyle name="Heading 3" xfId="158"/>
    <cellStyle name="Neutral" xfId="159"/>
    <cellStyle name="Norma,_laroux_4_营业在建 (2)_E21" xfId="160"/>
    <cellStyle name="Normal 12" xfId="161"/>
    <cellStyle name="Normal 3" xfId="162"/>
    <cellStyle name="Normal_#10-Headcount" xfId="163"/>
    <cellStyle name="Percent [2]" xfId="164"/>
    <cellStyle name="Percent_laroux" xfId="165"/>
    <cellStyle name="RowLevel_0" xfId="166"/>
    <cellStyle name="百分比 2" xfId="167"/>
    <cellStyle name="标题 2 5" xfId="168"/>
    <cellStyle name="标题 3 5" xfId="169"/>
    <cellStyle name="差_530629_2006年县级财政报表附表" xfId="170"/>
    <cellStyle name="常规 2" xfId="171"/>
    <cellStyle name="常规 2 2" xfId="172"/>
    <cellStyle name="常规 11 7" xfId="173"/>
    <cellStyle name="常规_河南省2011年度财政总决算生成表20120425 2" xfId="174"/>
    <cellStyle name="常规_河南省2011年度财政总决算生成表20120425" xfId="175"/>
    <cellStyle name="常规 30" xfId="176"/>
  </cellStyles>
  <dxfs count="1">
    <dxf>
      <font>
        <color rgb="FF9C0006"/>
      </font>
      <fill>
        <patternFill patternType="solid">
          <bgColor rgb="FFFFC7CE"/>
        </patternFill>
      </fill>
    </dxf>
  </dxfs>
  <tableStyles count="0" defaultTableStyle="TableStyleMedium2" defaultPivotStyle="PivotStyleLight16"/>
  <colors>
    <mruColors>
      <color rgb="00FF0000"/>
      <color rgb="00BEFBF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1" Type="http://schemas.openxmlformats.org/officeDocument/2006/relationships/styles" Target="styles.xml"/><Relationship Id="rId40" Type="http://schemas.openxmlformats.org/officeDocument/2006/relationships/sharedStrings" Target="sharedStrings.xml"/><Relationship Id="rId4" Type="http://schemas.openxmlformats.org/officeDocument/2006/relationships/worksheet" Target="worksheets/sheet4.xml"/><Relationship Id="rId39" Type="http://schemas.openxmlformats.org/officeDocument/2006/relationships/theme" Target="theme/theme1.xml"/><Relationship Id="rId38" Type="http://schemas.openxmlformats.org/officeDocument/2006/relationships/externalLink" Target="externalLinks/externalLink6.xml"/><Relationship Id="rId37" Type="http://schemas.openxmlformats.org/officeDocument/2006/relationships/externalLink" Target="externalLinks/externalLink5.xml"/><Relationship Id="rId36" Type="http://schemas.openxmlformats.org/officeDocument/2006/relationships/externalLink" Target="externalLinks/externalLink4.xml"/><Relationship Id="rId35" Type="http://schemas.openxmlformats.org/officeDocument/2006/relationships/externalLink" Target="externalLinks/externalLink3.xml"/><Relationship Id="rId34" Type="http://schemas.openxmlformats.org/officeDocument/2006/relationships/externalLink" Target="externalLinks/externalLink2.xml"/><Relationship Id="rId33" Type="http://schemas.openxmlformats.org/officeDocument/2006/relationships/externalLink" Target="externalLinks/externalLink1.xml"/><Relationship Id="rId32" Type="http://schemas.openxmlformats.org/officeDocument/2006/relationships/customXml" Target="../customXml/item3.xml"/><Relationship Id="rId31" Type="http://schemas.openxmlformats.org/officeDocument/2006/relationships/customXml" Target="../customXml/item2.xml"/><Relationship Id="rId30" Type="http://schemas.openxmlformats.org/officeDocument/2006/relationships/customXml" Target="../customXml/item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8</xdr:col>
      <xdr:colOff>0</xdr:colOff>
      <xdr:row>3</xdr:row>
      <xdr:rowOff>0</xdr:rowOff>
    </xdr:from>
    <xdr:to>
      <xdr:col>8</xdr:col>
      <xdr:colOff>365760</xdr:colOff>
      <xdr:row>3</xdr:row>
      <xdr:rowOff>365760</xdr:rowOff>
    </xdr:to>
    <xdr:pic>
      <xdr:nvPicPr>
        <xdr:cNvPr id="3" name="图片 2"/>
        <xdr:cNvPicPr>
          <a:picLocks noChangeAspect="1"/>
        </xdr:cNvPicPr>
      </xdr:nvPicPr>
      <xdr:blipFill>
        <a:blip r:embed="rId1" r:link="rId2"/>
        <a:stretch>
          <a:fillRect/>
        </a:stretch>
      </xdr:blipFill>
      <xdr:spPr>
        <a:xfrm>
          <a:off x="8296275" y="1316990"/>
          <a:ext cx="365760" cy="365760"/>
        </a:xfrm>
        <a:prstGeom prst="rect">
          <a:avLst/>
        </a:prstGeom>
        <a:noFill/>
        <a:ln>
          <a:noFill/>
        </a:ln>
      </xdr:spPr>
    </xdr:pic>
    <xdr:clientData/>
  </xdr:twoCellAnchor>
  <xdr:twoCellAnchor editAs="oneCell">
    <xdr:from>
      <xdr:col>8</xdr:col>
      <xdr:colOff>0</xdr:colOff>
      <xdr:row>4</xdr:row>
      <xdr:rowOff>0</xdr:rowOff>
    </xdr:from>
    <xdr:to>
      <xdr:col>8</xdr:col>
      <xdr:colOff>365760</xdr:colOff>
      <xdr:row>4</xdr:row>
      <xdr:rowOff>365760</xdr:rowOff>
    </xdr:to>
    <xdr:pic>
      <xdr:nvPicPr>
        <xdr:cNvPr id="4" name="图片 3"/>
        <xdr:cNvPicPr>
          <a:picLocks noChangeAspect="1"/>
        </xdr:cNvPicPr>
      </xdr:nvPicPr>
      <xdr:blipFill>
        <a:blip r:embed="rId3" r:link="rId2"/>
        <a:stretch>
          <a:fillRect/>
        </a:stretch>
      </xdr:blipFill>
      <xdr:spPr>
        <a:xfrm>
          <a:off x="8296275" y="1745615"/>
          <a:ext cx="365760" cy="3657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HANGHAI_LF\&#39044;&#31639;&#22788;\BY\YS3\97&#20915;&#31639;&#21306;&#21439;&#26368;&#21518;&#27719;&#246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s001\e\Users\HNCZ\Downloads\2016&#24180;&#39044;&#31639;&#33609;&#26696;1.2\Rar$DI01.390\My%20Documents\2010&#24180;&#39044;&#31639;\&#21381;&#21153;&#20250;\&#19978;&#20250;&#26448;&#26009;\&#38468;&#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6700;&#38754;&#25991;&#20214;&#65288;&#21382;&#24180;&#36164;&#26009;&#65289;\2023&#24180;\2023&#24180;&#25919;&#24220;&#20844;&#24320;\&#21442;&#32771;&#36164;&#26009;\4102040209_&#28251;&#27827;&#21306;_2023&#12304;&#26368;&#26032;&#19979;&#36733;&#29256;&#26412;%2011.14&#26085;&#12305;&#20197;&#27492;&#20026;&#2093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home\zhuwm\04&#22320;&#26041;&#32508;&#21512;\06&#22320;&#26041;&#39044;&#31639;\2022&#24180;\2022&#24180;&#22320;&#26041;&#36130;&#25919;&#39044;&#31639;&#34920;-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Users\Administrator\Desktop\&#25919;&#24220;&#39044;&#31639;&#25253;&#34920;&#27169;&#26495;2023---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26790;&#29734;\0&#12289;&#26085;&#24120;-&#39044;&#31639;&#24037;&#20316;\0&#12289;&#36130;&#25919;&#23616;&#22522;&#26412;&#24037;&#20316;&#27719;&#24635;\3&#12289;&#20154;&#22823;\2&#12289;&#65281;&#65288;&#22686;5%25&#65289;&#38468;&#20214;3&#65294;2025&#24180;&#22320;&#26041;&#36130;&#25919;&#39044;&#31639;&#34920;&#65288;11&#20154;&#22823;&#25209;&#22797;&#21475;&#24452;&#65289;1.27&#19979;&#21320;(&#259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XL4Poppy"/>
      <sheetName val="DDETABLE "/>
      <sheetName val="#REF"/>
      <sheetName val="中央"/>
      <sheetName val="01北京市"/>
      <sheetName val="2000地方"/>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KKKKKKKK"/>
      <sheetName val="农业人口"/>
      <sheetName val="Open"/>
      <sheetName val="事业发展"/>
      <sheetName val="差异系数"/>
      <sheetName val="data"/>
      <sheetName val="公检法司编制"/>
      <sheetName val="行政编制"/>
      <sheetName val="人民银行"/>
      <sheetName val="2009"/>
      <sheetName val="GDP"/>
      <sheetName val="本年收入合计"/>
      <sheetName val="财政部和发改委范围"/>
      <sheetName val="POWER ASSUMPTIONS"/>
      <sheetName val="2007"/>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表1"/>
      <sheetName val="附表2"/>
      <sheetName val="2010年基金预算收入计划表"/>
      <sheetName val="2010年基金预算支出计划表"/>
      <sheetName val="附表2 (2)"/>
      <sheetName val="Mp-team 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八"/>
      <sheetName val="表九"/>
      <sheetName val="表十"/>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六 (1)"/>
      <sheetName val="表六（2)"/>
      <sheetName val="表七 (1)"/>
      <sheetName val="表七(2)"/>
      <sheetName val="表八"/>
      <sheetName val="表九"/>
      <sheetName val="表十"/>
      <sheetName val="表十一"/>
      <sheetName val="表十二"/>
      <sheetName val="表十三"/>
      <sheetName val="表十四"/>
      <sheetName val="表十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封面"/>
      <sheetName val="目录"/>
      <sheetName val="表一"/>
      <sheetName val="表二"/>
      <sheetName val="表三"/>
      <sheetName val="表四"/>
      <sheetName val="表五"/>
      <sheetName val="表八"/>
      <sheetName val="表九"/>
      <sheetName val="表十"/>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填表步骤及汇总方法"/>
      <sheetName val="封面"/>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3"/>
  <sheetViews>
    <sheetView tabSelected="1" workbookViewId="0">
      <selection activeCell="G8" sqref="G8"/>
    </sheetView>
  </sheetViews>
  <sheetFormatPr defaultColWidth="9.125" defaultRowHeight="14.25" outlineLevelCol="4"/>
  <cols>
    <col min="1" max="1" width="26.375" style="33" customWidth="1"/>
    <col min="2" max="2" width="13.625" style="33" customWidth="1"/>
    <col min="3" max="3" width="22.5" style="33" customWidth="1"/>
    <col min="4" max="4" width="13.625" style="33" customWidth="1"/>
    <col min="5" max="5" width="20.375" style="33" customWidth="1"/>
    <col min="6" max="16384" width="9.125" style="33"/>
  </cols>
  <sheetData>
    <row r="1" ht="20.45" customHeight="1" spans="1:5">
      <c r="A1" s="3" t="s">
        <v>0</v>
      </c>
    </row>
    <row r="2" ht="49.5" customHeight="1" spans="1:5">
      <c r="A2" s="121" t="s">
        <v>1</v>
      </c>
      <c r="B2" s="121"/>
      <c r="C2" s="121"/>
      <c r="D2" s="121"/>
    </row>
    <row r="3" ht="30.75" customHeight="1" spans="1:5">
      <c r="A3" s="157" t="s">
        <v>2</v>
      </c>
      <c r="B3" s="157"/>
      <c r="C3" s="157"/>
      <c r="D3" s="157"/>
    </row>
    <row r="4" ht="30.75" customHeight="1" spans="1:5">
      <c r="A4" s="149" t="s">
        <v>3</v>
      </c>
      <c r="B4" s="150" t="s">
        <v>4</v>
      </c>
      <c r="C4" s="149" t="s">
        <v>3</v>
      </c>
      <c r="D4" s="150" t="s">
        <v>5</v>
      </c>
    </row>
    <row r="5" ht="30.75" customHeight="1" spans="1:5">
      <c r="A5" s="158" t="s">
        <v>6</v>
      </c>
      <c r="B5" s="159">
        <v>107509</v>
      </c>
      <c r="C5" s="158" t="s">
        <v>7</v>
      </c>
      <c r="D5" s="159">
        <v>158979</v>
      </c>
    </row>
    <row r="6" ht="30.75" customHeight="1" spans="1:5">
      <c r="A6" s="160" t="s">
        <v>8</v>
      </c>
      <c r="B6" s="159">
        <f>SUM(B7:B9)</f>
        <v>40190</v>
      </c>
      <c r="C6" s="160" t="s">
        <v>9</v>
      </c>
      <c r="D6" s="159">
        <v>23758</v>
      </c>
    </row>
    <row r="7" ht="30.75" customHeight="1" spans="1:5">
      <c r="A7" s="160" t="s">
        <v>10</v>
      </c>
      <c r="B7" s="159">
        <v>6378</v>
      </c>
      <c r="C7" s="161" t="s">
        <v>11</v>
      </c>
      <c r="D7" s="159">
        <v>596</v>
      </c>
    </row>
    <row r="8" ht="30.75" customHeight="1" spans="1:5">
      <c r="A8" s="161" t="s">
        <v>12</v>
      </c>
      <c r="B8" s="159">
        <v>33200</v>
      </c>
      <c r="C8" s="160"/>
      <c r="D8" s="159"/>
      <c r="E8" s="162"/>
    </row>
    <row r="9" ht="30.75" customHeight="1" spans="1:5">
      <c r="A9" s="163" t="s">
        <v>13</v>
      </c>
      <c r="B9" s="159">
        <v>612</v>
      </c>
      <c r="C9" s="164"/>
      <c r="D9" s="159"/>
    </row>
    <row r="10" ht="30.75" customHeight="1" spans="1:5">
      <c r="A10" s="161" t="s">
        <v>14</v>
      </c>
      <c r="B10" s="159">
        <v>1640</v>
      </c>
      <c r="C10" s="165"/>
      <c r="D10" s="159"/>
    </row>
    <row r="11" ht="30.75" customHeight="1" spans="1:5">
      <c r="A11" s="161" t="s">
        <v>15</v>
      </c>
      <c r="B11" s="159">
        <v>33569</v>
      </c>
      <c r="C11" s="164"/>
      <c r="D11" s="159"/>
    </row>
    <row r="12" ht="30.75" customHeight="1" spans="1:5">
      <c r="A12" s="161" t="s">
        <v>16</v>
      </c>
      <c r="B12" s="159">
        <v>425</v>
      </c>
      <c r="C12" s="164"/>
      <c r="D12" s="159"/>
    </row>
    <row r="13" ht="30.75" customHeight="1" spans="1:5">
      <c r="A13" s="149" t="s">
        <v>17</v>
      </c>
      <c r="B13" s="159">
        <f>B5+B6+B10+B11+B12</f>
        <v>183333</v>
      </c>
      <c r="C13" s="149" t="s">
        <v>18</v>
      </c>
      <c r="D13" s="159">
        <f>D5+D6++D8+D7+D10+D11+D12</f>
        <v>183333</v>
      </c>
    </row>
  </sheetData>
  <sheetProtection formatCells="0" formatColumns="0" formatRows="0" insertRows="0" insertColumns="0" insertHyperlinks="0" deleteColumns="0" deleteRows="0" sort="0" autoFilter="0" pivotTables="0"/>
  <protectedRanges>
    <protectedRange sqref="D7 D9:D10" name="区域3_5"/>
    <protectedRange sqref="B11" name="区域3_2"/>
    <protectedRange sqref="B11" name="区域3_3"/>
    <protectedRange sqref="D7:D10" name="区域3_5_1"/>
    <protectedRange sqref="D7:D10" name="区域3_5_1_1"/>
  </protectedRanges>
  <mergeCells count="2">
    <mergeCell ref="A2:D2"/>
    <mergeCell ref="A3:D3"/>
  </mergeCells>
  <printOptions horizontalCentered="1"/>
  <pageMargins left="1.10208333333333" right="1.10208333333333" top="1.45625" bottom="1.37777777777778" header="0.511111111111111" footer="0.511111111111111"/>
  <pageSetup paperSize="9" scale="95" orientation="portrait"/>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6"/>
  <sheetViews>
    <sheetView workbookViewId="0">
      <selection activeCell="B14" sqref="B14"/>
    </sheetView>
  </sheetViews>
  <sheetFormatPr defaultColWidth="8.75" defaultRowHeight="14.25"/>
  <cols>
    <col min="1" max="1" width="34.75" style="33" customWidth="1"/>
    <col min="2" max="2" width="20.125" style="33" customWidth="1"/>
    <col min="3" max="25" width="9" style="22" customWidth="1"/>
    <col min="26" max="16384" width="8.75" style="22"/>
  </cols>
  <sheetData>
    <row r="1" ht="20.45" customHeight="1" spans="1:9">
      <c r="A1" s="3" t="s">
        <v>613</v>
      </c>
    </row>
    <row r="2" ht="49.5" customHeight="1" spans="1:9">
      <c r="A2" s="10" t="s">
        <v>614</v>
      </c>
      <c r="B2" s="10"/>
      <c r="I2" s="80" t="s">
        <v>615</v>
      </c>
    </row>
    <row r="3" ht="33.75" customHeight="1" spans="1:9">
      <c r="A3" s="30" t="s">
        <v>2</v>
      </c>
      <c r="B3" s="30"/>
      <c r="I3" s="81" t="s">
        <v>616</v>
      </c>
    </row>
    <row r="4" ht="33.75" customHeight="1" spans="1:9">
      <c r="A4" s="29" t="s">
        <v>3</v>
      </c>
      <c r="B4" s="82" t="s">
        <v>23</v>
      </c>
      <c r="I4" s="83" t="s">
        <v>617</v>
      </c>
    </row>
    <row r="5" ht="33.75" customHeight="1" spans="1:9">
      <c r="A5" s="29" t="s">
        <v>618</v>
      </c>
      <c r="B5" s="29"/>
      <c r="I5" s="83" t="s">
        <v>619</v>
      </c>
    </row>
    <row r="6" ht="33.75" customHeight="1" spans="1:9">
      <c r="A6" s="29" t="s">
        <v>620</v>
      </c>
      <c r="B6" s="29"/>
    </row>
    <row r="7" ht="33.75" customHeight="1" spans="1:9">
      <c r="A7" s="29" t="s">
        <v>621</v>
      </c>
      <c r="B7" s="29"/>
    </row>
    <row r="8" ht="33.75" customHeight="1" spans="1:9">
      <c r="A8" s="29" t="s">
        <v>622</v>
      </c>
      <c r="B8" s="29"/>
    </row>
    <row r="9" ht="33.75" customHeight="1" spans="1:9">
      <c r="A9" s="29" t="s">
        <v>623</v>
      </c>
      <c r="B9" s="29"/>
    </row>
    <row r="10" ht="33.75" customHeight="1" spans="1:9">
      <c r="A10" s="29" t="s">
        <v>624</v>
      </c>
      <c r="B10" s="29"/>
    </row>
    <row r="11" ht="33.75" customHeight="1" spans="1:9">
      <c r="A11" s="29" t="s">
        <v>625</v>
      </c>
      <c r="B11" s="29"/>
    </row>
    <row r="12" ht="33.75" customHeight="1" spans="1:9">
      <c r="A12" s="29" t="s">
        <v>626</v>
      </c>
      <c r="B12" s="29"/>
    </row>
    <row r="13" ht="33.75" customHeight="1" spans="1:9">
      <c r="A13" s="29" t="s">
        <v>627</v>
      </c>
      <c r="B13" s="29"/>
    </row>
    <row r="14" ht="33.75" customHeight="1" spans="1:9">
      <c r="A14" s="29" t="s">
        <v>628</v>
      </c>
      <c r="B14" s="29">
        <v>14607</v>
      </c>
    </row>
    <row r="15" ht="33.75" customHeight="1" spans="1:9">
      <c r="A15" s="29" t="s">
        <v>629</v>
      </c>
      <c r="B15" s="29"/>
    </row>
    <row r="16" ht="33.75" customHeight="1" spans="1:9">
      <c r="A16" s="29" t="s">
        <v>630</v>
      </c>
      <c r="B16" s="29">
        <f>SUM(B5:B15)</f>
        <v>14607</v>
      </c>
    </row>
  </sheetData>
  <sheetProtection formatCells="0" formatColumns="0" formatRows="0" insertRows="0" insertColumns="0" insertHyperlinks="0" deleteColumns="0" deleteRows="0" sort="0" autoFilter="0" pivotTables="0"/>
  <mergeCells count="2">
    <mergeCell ref="A2:B2"/>
    <mergeCell ref="A3:B3"/>
  </mergeCells>
  <printOptions horizontalCentered="1"/>
  <pageMargins left="1.10208333333333" right="1.10208333333333" top="1.45625" bottom="1.37777777777778" header="0.511111111111111" footer="0.511111111111111"/>
  <pageSetup paperSize="9" orientation="portrait"/>
  <headerFooter alignWithMargins="0" scaleWithDoc="0"/>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2"/>
  <sheetViews>
    <sheetView showZeros="0" workbookViewId="0">
      <selection activeCell="A3" sqref="A3:C10"/>
    </sheetView>
  </sheetViews>
  <sheetFormatPr defaultColWidth="13.375" defaultRowHeight="32.25" customHeight="1" outlineLevelCol="4"/>
  <cols>
    <col min="1" max="1" width="38.25" style="79" customWidth="1"/>
    <col min="2" max="2" width="19.25" style="79" customWidth="1"/>
    <col min="3" max="3" width="19.75" style="79" customWidth="1"/>
    <col min="4" max="4" width="13.375" style="22" customWidth="1"/>
    <col min="5" max="6" width="24.75" style="22" customWidth="1"/>
  </cols>
  <sheetData>
    <row r="1" ht="20.45" customHeight="1" spans="1:5">
      <c r="A1" s="3" t="s">
        <v>631</v>
      </c>
    </row>
    <row r="2" ht="49.5" customHeight="1" spans="1:5">
      <c r="A2" s="10" t="s">
        <v>632</v>
      </c>
      <c r="B2" s="10"/>
      <c r="C2" s="10"/>
    </row>
    <row r="3" ht="25.5" customHeight="1" spans="1:5">
      <c r="A3" s="13"/>
      <c r="B3" s="14" t="s">
        <v>2</v>
      </c>
      <c r="C3" s="14"/>
    </row>
    <row r="4" ht="36.75" customHeight="1" spans="1:5">
      <c r="A4" s="15" t="s">
        <v>21</v>
      </c>
      <c r="B4" s="15" t="s">
        <v>90</v>
      </c>
      <c r="C4" s="15" t="s">
        <v>633</v>
      </c>
      <c r="E4" s="26"/>
    </row>
    <row r="5" ht="39.75" customHeight="1" spans="1:5">
      <c r="A5" s="28" t="s">
        <v>634</v>
      </c>
      <c r="B5" s="18"/>
      <c r="C5" s="18">
        <v>43608</v>
      </c>
    </row>
    <row r="6" ht="39.75" customHeight="1" spans="1:5">
      <c r="A6" s="28" t="s">
        <v>635</v>
      </c>
      <c r="B6" s="18"/>
      <c r="C6" s="18">
        <v>42382.6</v>
      </c>
    </row>
    <row r="7" ht="39.75" customHeight="1" spans="1:5">
      <c r="A7" s="28" t="s">
        <v>636</v>
      </c>
      <c r="B7" s="18"/>
      <c r="C7" s="18">
        <v>43768</v>
      </c>
    </row>
    <row r="8" ht="39.75" customHeight="1" spans="1:5">
      <c r="A8" s="28" t="s">
        <v>637</v>
      </c>
      <c r="B8" s="18"/>
      <c r="C8" s="18">
        <v>3300</v>
      </c>
    </row>
    <row r="9" ht="39.75" customHeight="1" spans="1:5">
      <c r="A9" s="28" t="s">
        <v>638</v>
      </c>
      <c r="B9" s="18"/>
      <c r="C9" s="18">
        <v>4450</v>
      </c>
    </row>
    <row r="10" ht="39.75" customHeight="1" spans="1:5">
      <c r="A10" s="28" t="s">
        <v>639</v>
      </c>
      <c r="B10" s="18"/>
      <c r="C10" s="18">
        <v>42392.6</v>
      </c>
    </row>
    <row r="11" ht="27" customHeight="1"/>
    <row r="12" ht="23.1" customHeight="1"/>
  </sheetData>
  <sheetProtection formatCells="0" formatColumns="0" formatRows="0" insertRows="0" insertColumns="0" insertHyperlinks="0" deleteColumns="0" deleteRows="0" sort="0" autoFilter="0" pivotTables="0"/>
  <mergeCells count="4">
    <mergeCell ref="A2:C2"/>
    <mergeCell ref="B3:C3"/>
    <mergeCell ref="A11:C11"/>
    <mergeCell ref="A12:C12"/>
  </mergeCells>
  <printOptions horizontalCentered="1"/>
  <pageMargins left="1.10208333333333" right="1.10208333333333" top="1.10208333333333" bottom="1.10208333333333" header="0.511111111111111" footer="0.511111111111111"/>
  <pageSetup paperSize="9" scale="93" orientation="portrait"/>
  <headerFooter alignWithMargins="0" scaleWithDoc="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
  <sheetViews>
    <sheetView showZeros="0" workbookViewId="0">
      <pane xSplit="1" ySplit="4" topLeftCell="B5" activePane="bottomRight" state="frozen"/>
      <selection/>
      <selection pane="topRight"/>
      <selection pane="bottomLeft"/>
      <selection pane="bottomRight" activeCell="A3" sqref="A3:C5"/>
    </sheetView>
  </sheetViews>
  <sheetFormatPr defaultColWidth="8.75" defaultRowHeight="18.75" customHeight="1" outlineLevelRow="4" outlineLevelCol="4"/>
  <cols>
    <col min="1" max="1" width="38.75" customWidth="1"/>
    <col min="2" max="2" width="16.25" customWidth="1"/>
    <col min="3" max="3" width="29.625" customWidth="1"/>
    <col min="4" max="4" width="9" style="22" customWidth="1"/>
    <col min="5" max="5" width="18.375" style="22" customWidth="1"/>
    <col min="6" max="7" width="9" style="22" customWidth="1"/>
    <col min="8" max="30" width="9" customWidth="1"/>
  </cols>
  <sheetData>
    <row r="1" ht="20.45" customHeight="1" spans="1:5">
      <c r="A1" s="3" t="s">
        <v>640</v>
      </c>
    </row>
    <row r="2" ht="49.5" customHeight="1" spans="1:5">
      <c r="A2" s="10" t="s">
        <v>641</v>
      </c>
      <c r="B2" s="10"/>
      <c r="C2" s="10"/>
    </row>
    <row r="3" ht="33" customHeight="1" spans="1:5">
      <c r="A3" s="13"/>
      <c r="B3" s="13"/>
      <c r="C3" s="14" t="s">
        <v>2</v>
      </c>
    </row>
    <row r="4" ht="33" customHeight="1" spans="1:5">
      <c r="A4" s="15" t="s">
        <v>642</v>
      </c>
      <c r="B4" s="78" t="s">
        <v>643</v>
      </c>
      <c r="C4" s="78" t="s">
        <v>644</v>
      </c>
      <c r="E4" s="26"/>
    </row>
    <row r="5" ht="33" customHeight="1" spans="1:5">
      <c r="A5" s="18" t="s">
        <v>645</v>
      </c>
      <c r="B5" s="18">
        <v>43768</v>
      </c>
      <c r="C5" s="18">
        <v>42392.6</v>
      </c>
    </row>
  </sheetData>
  <sheetProtection formatCells="0" formatColumns="0" formatRows="0" insertRows="0" insertColumns="0" insertHyperlinks="0" deleteColumns="0" deleteRows="0" sort="0" autoFilter="0" pivotTables="0"/>
  <mergeCells count="1">
    <mergeCell ref="A2:C2"/>
  </mergeCells>
  <printOptions horizontalCentered="1"/>
  <pageMargins left="1.10208333333333" right="1.10208333333333" top="1.45625" bottom="1.37777777777778" header="0.511111111111111" footer="0.511111111111111"/>
  <pageSetup paperSize="9" scale="85" orientation="portrait"/>
  <headerFooter alignWithMargins="0" scaleWithDoc="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3"/>
  <sheetViews>
    <sheetView workbookViewId="0">
      <pane xSplit="2" ySplit="6" topLeftCell="C7" activePane="bottomRight" state="frozen"/>
      <selection/>
      <selection pane="topRight"/>
      <selection pane="bottomLeft"/>
      <selection pane="bottomRight" activeCell="J8" sqref="J8"/>
    </sheetView>
  </sheetViews>
  <sheetFormatPr defaultColWidth="9.125" defaultRowHeight="14.25" outlineLevelCol="5"/>
  <cols>
    <col min="1" max="1" width="32.3" style="22" customWidth="1"/>
    <col min="2" max="2" width="12.25" style="75" customWidth="1"/>
    <col min="3" max="3" width="31.3" style="22" customWidth="1"/>
    <col min="4" max="4" width="12.375" style="75" customWidth="1"/>
    <col min="5" max="16384" width="9.125" style="22"/>
  </cols>
  <sheetData>
    <row r="1" ht="20.45" customHeight="1" spans="1:4">
      <c r="A1" s="3" t="s">
        <v>646</v>
      </c>
    </row>
    <row r="2" ht="49.5" customHeight="1" spans="1:4">
      <c r="A2" s="10" t="s">
        <v>647</v>
      </c>
      <c r="B2" s="10"/>
      <c r="C2" s="10"/>
      <c r="D2" s="10"/>
    </row>
    <row r="3" ht="32.25" customHeight="1" spans="1:4">
      <c r="A3" s="39"/>
      <c r="B3" s="76"/>
      <c r="C3" s="39"/>
      <c r="D3" s="76" t="s">
        <v>648</v>
      </c>
    </row>
    <row r="4" ht="32.25" customHeight="1" spans="1:4">
      <c r="A4" s="31" t="s">
        <v>649</v>
      </c>
      <c r="B4" s="31" t="s">
        <v>4</v>
      </c>
      <c r="C4" s="31" t="s">
        <v>649</v>
      </c>
      <c r="D4" s="31" t="s">
        <v>5</v>
      </c>
    </row>
    <row r="5" ht="32.25" customHeight="1" spans="1:4">
      <c r="A5" s="29" t="s">
        <v>650</v>
      </c>
      <c r="B5" s="31"/>
      <c r="C5" s="29" t="s">
        <v>651</v>
      </c>
      <c r="D5" s="77">
        <v>38586</v>
      </c>
    </row>
    <row r="6" ht="32.25" customHeight="1" spans="1:4">
      <c r="A6" s="29" t="s">
        <v>652</v>
      </c>
      <c r="B6" s="77">
        <v>470</v>
      </c>
      <c r="C6" s="29" t="s">
        <v>653</v>
      </c>
      <c r="D6" s="77"/>
    </row>
    <row r="7" ht="32.25" customHeight="1" spans="1:4">
      <c r="A7" s="29" t="s">
        <v>654</v>
      </c>
      <c r="B7" s="77"/>
      <c r="C7" s="29" t="s">
        <v>655</v>
      </c>
      <c r="D7" s="77"/>
    </row>
    <row r="8" ht="32.25" customHeight="1" spans="1:4">
      <c r="A8" s="29" t="s">
        <v>656</v>
      </c>
      <c r="B8" s="77">
        <v>38116</v>
      </c>
      <c r="C8" s="29" t="s">
        <v>657</v>
      </c>
      <c r="D8" s="77"/>
    </row>
    <row r="9" ht="32.25" customHeight="1" spans="1:4">
      <c r="A9" s="29" t="s">
        <v>658</v>
      </c>
      <c r="B9" s="77"/>
      <c r="C9" s="29" t="s">
        <v>659</v>
      </c>
      <c r="D9" s="77"/>
    </row>
    <row r="10" ht="32.25" customHeight="1" spans="1:4">
      <c r="A10" s="29" t="s">
        <v>660</v>
      </c>
      <c r="B10" s="77"/>
      <c r="C10" s="29" t="s">
        <v>661</v>
      </c>
      <c r="D10" s="77"/>
    </row>
    <row r="11" ht="32.25" customHeight="1" spans="1:4">
      <c r="A11" s="29"/>
      <c r="B11" s="77"/>
      <c r="C11" s="29"/>
      <c r="D11" s="77"/>
    </row>
    <row r="12" ht="32.25" customHeight="1" spans="1:4">
      <c r="A12" s="29"/>
      <c r="B12" s="77"/>
      <c r="C12" s="29"/>
      <c r="D12" s="77"/>
    </row>
    <row r="13" ht="32.25" customHeight="1" spans="1:4">
      <c r="A13" s="29" t="s">
        <v>17</v>
      </c>
      <c r="B13" s="77">
        <f>SUM(B5:B12)</f>
        <v>38586</v>
      </c>
      <c r="C13" s="29" t="s">
        <v>18</v>
      </c>
      <c r="D13" s="77">
        <f>SUM(D5:D12)</f>
        <v>38586</v>
      </c>
    </row>
  </sheetData>
  <sheetProtection formatCells="0" formatColumns="0" formatRows="0" insertRows="0" insertColumns="0" insertHyperlinks="0" deleteColumns="0" deleteRows="0" sort="0" autoFilter="0" pivotTables="0"/>
  <protectedRanges>
    <protectedRange password="C433" sqref="C38" name="区域3"/>
    <protectedRange sqref="D32:D37" name="区域2"/>
    <protectedRange sqref="B32:B38" name="区域1"/>
    <protectedRange sqref="B11:B13 D13" name="区域1_1"/>
    <protectedRange sqref="D14:D16" name="区域2_1_1"/>
    <protectedRange sqref="D25:D27" name="区域2_2"/>
  </protectedRanges>
  <mergeCells count="2">
    <mergeCell ref="A2:D2"/>
    <mergeCell ref="E3:F3"/>
  </mergeCells>
  <printOptions horizontalCentered="1"/>
  <pageMargins left="1.10208333333333" right="1.10208333333333" top="1.45625" bottom="1.37777777777778" header="0.511111111111111" footer="0.511111111111111"/>
  <pageSetup paperSize="9" orientation="portrait"/>
  <headerFooter alignWithMargins="0" scaleWithDoc="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showZeros="0" workbookViewId="0">
      <selection activeCell="C10" sqref="C10"/>
    </sheetView>
  </sheetViews>
  <sheetFormatPr defaultColWidth="8.75" defaultRowHeight="21" customHeight="1" outlineLevelCol="3"/>
  <cols>
    <col min="1" max="1" width="35.125" customWidth="1"/>
    <col min="2" max="2" width="15.625" customWidth="1"/>
    <col min="3" max="3" width="13.125" customWidth="1"/>
    <col min="4" max="4" width="20.375" customWidth="1"/>
    <col min="5" max="33" width="9" customWidth="1"/>
  </cols>
  <sheetData>
    <row r="1" ht="20.45" customHeight="1" spans="1:4">
      <c r="A1" s="3" t="s">
        <v>662</v>
      </c>
    </row>
    <row r="2" ht="49.5" customHeight="1" spans="1:4">
      <c r="A2" s="10" t="s">
        <v>663</v>
      </c>
      <c r="B2" s="10"/>
      <c r="C2" s="10"/>
      <c r="D2" s="10"/>
    </row>
    <row r="3" ht="33.75" customHeight="1" spans="1:4">
      <c r="A3" s="13"/>
      <c r="B3" s="13"/>
      <c r="C3" s="13"/>
      <c r="D3" s="14" t="s">
        <v>2</v>
      </c>
    </row>
    <row r="4" ht="33.75" customHeight="1" spans="1:4">
      <c r="A4" s="15" t="s">
        <v>21</v>
      </c>
      <c r="B4" s="28" t="s">
        <v>51</v>
      </c>
      <c r="C4" s="28" t="s">
        <v>23</v>
      </c>
      <c r="D4" s="18" t="s">
        <v>24</v>
      </c>
    </row>
    <row r="5" ht="33.75" customHeight="1" spans="1:4">
      <c r="A5" s="18" t="s">
        <v>664</v>
      </c>
      <c r="B5" s="18"/>
      <c r="C5" s="18"/>
      <c r="D5" s="18"/>
    </row>
    <row r="6" ht="33.75" customHeight="1" spans="1:4">
      <c r="A6" s="18" t="s">
        <v>665</v>
      </c>
      <c r="B6" s="18"/>
      <c r="C6" s="18"/>
      <c r="D6" s="18"/>
    </row>
    <row r="7" ht="33.75" customHeight="1" spans="1:4">
      <c r="A7" s="18" t="s">
        <v>666</v>
      </c>
      <c r="B7" s="18"/>
      <c r="C7" s="18"/>
      <c r="D7" s="18"/>
    </row>
    <row r="8" ht="33.75" customHeight="1" spans="1:4">
      <c r="A8" s="18" t="s">
        <v>667</v>
      </c>
      <c r="B8" s="18"/>
      <c r="C8" s="18"/>
      <c r="D8" s="18"/>
    </row>
    <row r="9" ht="33.75" customHeight="1" spans="1:4">
      <c r="A9" s="18" t="s">
        <v>668</v>
      </c>
      <c r="B9" s="18"/>
      <c r="C9" s="18"/>
      <c r="D9" s="18"/>
    </row>
    <row r="10" ht="33.75" customHeight="1" spans="1:4">
      <c r="A10" s="18" t="s">
        <v>669</v>
      </c>
      <c r="B10" s="18">
        <v>44657</v>
      </c>
      <c r="C10" s="18">
        <v>470</v>
      </c>
      <c r="D10" s="72"/>
    </row>
    <row r="11" ht="33.75" customHeight="1" spans="1:4">
      <c r="A11" s="18" t="s">
        <v>14</v>
      </c>
      <c r="B11" s="73">
        <v>51047</v>
      </c>
      <c r="C11" s="73">
        <v>38116</v>
      </c>
      <c r="D11" s="72"/>
    </row>
    <row r="12" ht="33.75" customHeight="1" spans="1:4">
      <c r="A12" s="18" t="s">
        <v>670</v>
      </c>
      <c r="B12" s="73"/>
      <c r="C12" s="74"/>
      <c r="D12" s="72"/>
    </row>
    <row r="13" ht="33.75" customHeight="1" spans="1:4">
      <c r="A13" s="18" t="s">
        <v>16</v>
      </c>
      <c r="B13" s="73">
        <v>14207</v>
      </c>
      <c r="C13" s="73">
        <v>0</v>
      </c>
      <c r="D13" s="72"/>
    </row>
    <row r="14" ht="33.75" customHeight="1" spans="1:4">
      <c r="A14" s="18" t="s">
        <v>671</v>
      </c>
      <c r="B14" s="18">
        <v>135776</v>
      </c>
      <c r="C14" s="18"/>
      <c r="D14" s="18"/>
    </row>
    <row r="15" ht="33.75" customHeight="1" spans="1:4">
      <c r="A15" s="18" t="s">
        <v>47</v>
      </c>
      <c r="B15" s="18">
        <f>SUM(B5:B14)</f>
        <v>245687</v>
      </c>
      <c r="C15" s="18">
        <f>SUM(C5:C14)</f>
        <v>38586</v>
      </c>
      <c r="D15" s="72">
        <f>C15/B15*100</f>
        <v>15.71</v>
      </c>
    </row>
  </sheetData>
  <sheetProtection formatCells="0" formatColumns="0" formatRows="0" insertRows="0" insertColumns="0" insertHyperlinks="0" deleteColumns="0" deleteRows="0" sort="0" autoFilter="0" pivotTables="0"/>
  <protectedRanges>
    <protectedRange sqref="C5:C7" name="区域1_1"/>
  </protectedRanges>
  <mergeCells count="1">
    <mergeCell ref="A2:D2"/>
  </mergeCells>
  <printOptions horizontalCentered="1"/>
  <pageMargins left="1.10208333333333" right="1.10208333333333" top="1.45625" bottom="1.37777777777778" header="0.511111111111111" footer="0.511111111111111"/>
  <pageSetup paperSize="9" orientation="portrait"/>
  <headerFooter alignWithMargins="0" scaleWithDoc="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8"/>
  <sheetViews>
    <sheetView showGridLines="0" showZeros="0" workbookViewId="0">
      <pane ySplit="5" topLeftCell="A261" activePane="bottomLeft" state="frozen"/>
      <selection/>
      <selection pane="bottomLeft" activeCell="A3" sqref="A3:F288"/>
    </sheetView>
  </sheetViews>
  <sheetFormatPr defaultColWidth="9" defaultRowHeight="14.25" outlineLevelCol="5"/>
  <cols>
    <col min="1" max="1" width="56.625" style="58" customWidth="1"/>
    <col min="2" max="3" width="10.625" style="37" customWidth="1"/>
    <col min="4" max="4" width="8.375" style="37" customWidth="1"/>
    <col min="5" max="6" width="10.6333333333333" style="37" customWidth="1"/>
    <col min="7" max="16376" width="9" style="35"/>
    <col min="16377" max="16384" width="9" style="33"/>
  </cols>
  <sheetData>
    <row r="1" s="33" customFormat="1" ht="20.45" customHeight="1" spans="1:6">
      <c r="A1" s="3" t="s">
        <v>672</v>
      </c>
      <c r="B1" s="38"/>
      <c r="C1" s="38"/>
      <c r="D1" s="38"/>
      <c r="E1" s="38"/>
      <c r="F1" s="38"/>
    </row>
    <row r="2" s="33" customFormat="1" ht="33" customHeight="1" spans="1:6">
      <c r="A2" s="10" t="s">
        <v>673</v>
      </c>
      <c r="B2" s="10"/>
      <c r="C2" s="10"/>
      <c r="D2" s="10"/>
      <c r="E2" s="10"/>
      <c r="F2" s="10"/>
    </row>
    <row r="3" s="33" customFormat="1" ht="20.1" customHeight="1" spans="1:6">
      <c r="A3" s="39"/>
      <c r="B3" s="40"/>
      <c r="C3" s="40"/>
      <c r="D3" s="40"/>
      <c r="E3" s="40"/>
      <c r="F3" s="40" t="s">
        <v>2</v>
      </c>
    </row>
    <row r="4" s="34" customFormat="1" ht="19.5" customHeight="1" spans="1:6">
      <c r="A4" s="59" t="s">
        <v>674</v>
      </c>
      <c r="B4" s="44" t="s">
        <v>675</v>
      </c>
      <c r="C4" s="44" t="s">
        <v>676</v>
      </c>
      <c r="D4" s="44" t="s">
        <v>90</v>
      </c>
      <c r="E4" s="44"/>
      <c r="F4" s="44"/>
    </row>
    <row r="5" s="34" customFormat="1" ht="60" customHeight="1" spans="1:6">
      <c r="A5" s="59"/>
      <c r="B5" s="44"/>
      <c r="C5" s="44"/>
      <c r="D5" s="44" t="s">
        <v>93</v>
      </c>
      <c r="E5" s="60" t="s">
        <v>677</v>
      </c>
      <c r="F5" s="60" t="s">
        <v>678</v>
      </c>
    </row>
    <row r="6" ht="20.1" customHeight="1" spans="1:6">
      <c r="A6" s="61" t="s">
        <v>679</v>
      </c>
      <c r="B6" s="62">
        <f>SUM(B7,B13,B19)</f>
        <v>1</v>
      </c>
      <c r="C6" s="62">
        <f>SUM(C7,C13,C19)</f>
        <v>1</v>
      </c>
      <c r="D6" s="62">
        <v>3</v>
      </c>
      <c r="E6" s="62">
        <f t="shared" ref="E6:E69" si="0">IF(B6=0,"",ROUND(D6/B6*100,1))</f>
        <v>300</v>
      </c>
      <c r="F6" s="62">
        <f t="shared" ref="F6:F69" si="1">IF(C6=0,"",ROUND(D6/C6*100,1))</f>
        <v>300</v>
      </c>
    </row>
    <row r="7" ht="20.1" customHeight="1" spans="1:6">
      <c r="A7" s="63" t="s">
        <v>680</v>
      </c>
      <c r="B7" s="62">
        <f>B9</f>
        <v>1</v>
      </c>
      <c r="C7" s="62">
        <f>C9</f>
        <v>1</v>
      </c>
      <c r="D7" s="62">
        <f>D9</f>
        <v>3</v>
      </c>
      <c r="E7" s="62">
        <f t="shared" si="0"/>
        <v>300</v>
      </c>
      <c r="F7" s="62">
        <f t="shared" si="1"/>
        <v>300</v>
      </c>
    </row>
    <row r="8" ht="20.1" customHeight="1" spans="1:6">
      <c r="A8" s="63" t="s">
        <v>681</v>
      </c>
      <c r="B8" s="62"/>
      <c r="C8" s="62"/>
      <c r="D8" s="62"/>
      <c r="E8" s="62" t="str">
        <f t="shared" si="0"/>
        <v/>
      </c>
      <c r="F8" s="62" t="str">
        <f t="shared" si="1"/>
        <v/>
      </c>
    </row>
    <row r="9" ht="20.1" customHeight="1" spans="1:6">
      <c r="A9" s="63" t="s">
        <v>682</v>
      </c>
      <c r="B9" s="62">
        <v>1</v>
      </c>
      <c r="C9" s="62">
        <v>1</v>
      </c>
      <c r="D9" s="62">
        <v>3</v>
      </c>
      <c r="E9" s="62">
        <f t="shared" si="0"/>
        <v>300</v>
      </c>
      <c r="F9" s="62">
        <f t="shared" si="1"/>
        <v>300</v>
      </c>
    </row>
    <row r="10" ht="20.1" customHeight="1" spans="1:6">
      <c r="A10" s="63" t="s">
        <v>683</v>
      </c>
      <c r="B10" s="62"/>
      <c r="C10" s="62"/>
      <c r="D10" s="62"/>
      <c r="E10" s="62" t="str">
        <f t="shared" si="0"/>
        <v/>
      </c>
      <c r="F10" s="62" t="str">
        <f t="shared" si="1"/>
        <v/>
      </c>
    </row>
    <row r="11" ht="20.1" customHeight="1" spans="1:6">
      <c r="A11" s="63" t="s">
        <v>684</v>
      </c>
      <c r="B11" s="62"/>
      <c r="C11" s="62"/>
      <c r="D11" s="62"/>
      <c r="E11" s="62" t="str">
        <f t="shared" si="0"/>
        <v/>
      </c>
      <c r="F11" s="62" t="str">
        <f t="shared" si="1"/>
        <v/>
      </c>
    </row>
    <row r="12" ht="20.1" customHeight="1" spans="1:6">
      <c r="A12" s="63" t="s">
        <v>685</v>
      </c>
      <c r="B12" s="62"/>
      <c r="C12" s="62"/>
      <c r="D12" s="62"/>
      <c r="E12" s="62" t="str">
        <f t="shared" si="0"/>
        <v/>
      </c>
      <c r="F12" s="62" t="str">
        <f t="shared" si="1"/>
        <v/>
      </c>
    </row>
    <row r="13" ht="20.1" customHeight="1" spans="1:6">
      <c r="A13" s="63" t="s">
        <v>686</v>
      </c>
      <c r="B13" s="62">
        <f>SUM(B14:B18)</f>
        <v>0</v>
      </c>
      <c r="C13" s="62">
        <f>SUM(C14:C18)</f>
        <v>0</v>
      </c>
      <c r="D13" s="62">
        <f>SUM(D14:D18)</f>
        <v>0</v>
      </c>
      <c r="E13" s="62" t="str">
        <f t="shared" si="0"/>
        <v/>
      </c>
      <c r="F13" s="62" t="str">
        <f t="shared" si="1"/>
        <v/>
      </c>
    </row>
    <row r="14" ht="20.1" customHeight="1" spans="1:6">
      <c r="A14" s="63" t="s">
        <v>687</v>
      </c>
      <c r="B14" s="62"/>
      <c r="C14" s="62"/>
      <c r="D14" s="62"/>
      <c r="E14" s="62" t="str">
        <f t="shared" si="0"/>
        <v/>
      </c>
      <c r="F14" s="62" t="str">
        <f t="shared" si="1"/>
        <v/>
      </c>
    </row>
    <row r="15" ht="20.1" customHeight="1" spans="1:6">
      <c r="A15" s="63" t="s">
        <v>688</v>
      </c>
      <c r="B15" s="62"/>
      <c r="C15" s="62"/>
      <c r="D15" s="62"/>
      <c r="E15" s="62" t="str">
        <f t="shared" si="0"/>
        <v/>
      </c>
      <c r="F15" s="62" t="str">
        <f t="shared" si="1"/>
        <v/>
      </c>
    </row>
    <row r="16" ht="20.1" customHeight="1" spans="1:6">
      <c r="A16" s="63" t="s">
        <v>689</v>
      </c>
      <c r="B16" s="62"/>
      <c r="C16" s="62"/>
      <c r="D16" s="62"/>
      <c r="E16" s="62" t="str">
        <f t="shared" si="0"/>
        <v/>
      </c>
      <c r="F16" s="62" t="str">
        <f t="shared" si="1"/>
        <v/>
      </c>
    </row>
    <row r="17" ht="20.1" customHeight="1" spans="1:6">
      <c r="A17" s="63" t="s">
        <v>690</v>
      </c>
      <c r="B17" s="62"/>
      <c r="C17" s="62"/>
      <c r="D17" s="62"/>
      <c r="E17" s="62" t="str">
        <f t="shared" si="0"/>
        <v/>
      </c>
      <c r="F17" s="62" t="str">
        <f t="shared" si="1"/>
        <v/>
      </c>
    </row>
    <row r="18" ht="20.1" customHeight="1" spans="1:6">
      <c r="A18" s="63" t="s">
        <v>691</v>
      </c>
      <c r="B18" s="62"/>
      <c r="C18" s="62"/>
      <c r="D18" s="62"/>
      <c r="E18" s="62" t="str">
        <f t="shared" si="0"/>
        <v/>
      </c>
      <c r="F18" s="62" t="str">
        <f t="shared" si="1"/>
        <v/>
      </c>
    </row>
    <row r="19" ht="20.1" customHeight="1" spans="1:6">
      <c r="A19" s="63" t="s">
        <v>692</v>
      </c>
      <c r="B19" s="62">
        <f>SUM(B20:B21)</f>
        <v>0</v>
      </c>
      <c r="C19" s="62">
        <f>SUM(C20:C21)</f>
        <v>0</v>
      </c>
      <c r="D19" s="62">
        <f>SUM(D20:D21)</f>
        <v>0</v>
      </c>
      <c r="E19" s="62" t="str">
        <f t="shared" si="0"/>
        <v/>
      </c>
      <c r="F19" s="62" t="str">
        <f t="shared" si="1"/>
        <v/>
      </c>
    </row>
    <row r="20" ht="20.1" customHeight="1" spans="1:6">
      <c r="A20" s="52" t="s">
        <v>693</v>
      </c>
      <c r="B20" s="62"/>
      <c r="C20" s="62"/>
      <c r="D20" s="62"/>
      <c r="E20" s="62" t="str">
        <f t="shared" si="0"/>
        <v/>
      </c>
      <c r="F20" s="62" t="str">
        <f t="shared" si="1"/>
        <v/>
      </c>
    </row>
    <row r="21" ht="20.1" customHeight="1" spans="1:6">
      <c r="A21" s="52" t="s">
        <v>694</v>
      </c>
      <c r="B21" s="62"/>
      <c r="C21" s="62"/>
      <c r="D21" s="62"/>
      <c r="E21" s="62" t="str">
        <f t="shared" si="0"/>
        <v/>
      </c>
      <c r="F21" s="62" t="str">
        <f t="shared" si="1"/>
        <v/>
      </c>
    </row>
    <row r="22" ht="20.1" customHeight="1" spans="1:6">
      <c r="A22" s="61" t="s">
        <v>695</v>
      </c>
      <c r="B22" s="62">
        <f>SUM(B23,B27,B31)</f>
        <v>0</v>
      </c>
      <c r="C22" s="62">
        <f>SUM(C23,C27,C31)</f>
        <v>0</v>
      </c>
      <c r="D22" s="62">
        <f>SUM(D23,D27,D31)</f>
        <v>0</v>
      </c>
      <c r="E22" s="62" t="str">
        <f t="shared" si="0"/>
        <v/>
      </c>
      <c r="F22" s="62" t="str">
        <f t="shared" si="1"/>
        <v/>
      </c>
    </row>
    <row r="23" ht="20.1" customHeight="1" spans="1:6">
      <c r="A23" s="49" t="s">
        <v>696</v>
      </c>
      <c r="B23" s="62">
        <f>SUM(B24:B26)</f>
        <v>0</v>
      </c>
      <c r="C23" s="62">
        <f>SUM(C24:C26)</f>
        <v>0</v>
      </c>
      <c r="D23" s="62">
        <f>SUM(D24:D26)</f>
        <v>0</v>
      </c>
      <c r="E23" s="62" t="str">
        <f t="shared" si="0"/>
        <v/>
      </c>
      <c r="F23" s="62" t="str">
        <f t="shared" si="1"/>
        <v/>
      </c>
    </row>
    <row r="24" ht="20.1" customHeight="1" spans="1:6">
      <c r="A24" s="49" t="s">
        <v>697</v>
      </c>
      <c r="B24" s="62"/>
      <c r="C24" s="62"/>
      <c r="D24" s="62"/>
      <c r="E24" s="62" t="str">
        <f t="shared" si="0"/>
        <v/>
      </c>
      <c r="F24" s="62" t="str">
        <f t="shared" si="1"/>
        <v/>
      </c>
    </row>
    <row r="25" ht="21" customHeight="1" spans="1:6">
      <c r="A25" s="49" t="s">
        <v>698</v>
      </c>
      <c r="B25" s="62"/>
      <c r="C25" s="62"/>
      <c r="D25" s="62"/>
      <c r="E25" s="62" t="str">
        <f t="shared" si="0"/>
        <v/>
      </c>
      <c r="F25" s="62" t="str">
        <f t="shared" si="1"/>
        <v/>
      </c>
    </row>
    <row r="26" ht="20.1" customHeight="1" spans="1:6">
      <c r="A26" s="49" t="s">
        <v>699</v>
      </c>
      <c r="B26" s="62"/>
      <c r="C26" s="62"/>
      <c r="D26" s="62"/>
      <c r="E26" s="62" t="str">
        <f t="shared" si="0"/>
        <v/>
      </c>
      <c r="F26" s="62" t="str">
        <f t="shared" si="1"/>
        <v/>
      </c>
    </row>
    <row r="27" ht="20.1" customHeight="1" spans="1:6">
      <c r="A27" s="49" t="s">
        <v>700</v>
      </c>
      <c r="B27" s="62">
        <f>SUM(B28:B30)</f>
        <v>0</v>
      </c>
      <c r="C27" s="62">
        <f>SUM(C28:C30)</f>
        <v>0</v>
      </c>
      <c r="D27" s="62">
        <f>SUM(D28:D30)</f>
        <v>0</v>
      </c>
      <c r="E27" s="62" t="str">
        <f t="shared" si="0"/>
        <v/>
      </c>
      <c r="F27" s="62" t="str">
        <f t="shared" si="1"/>
        <v/>
      </c>
    </row>
    <row r="28" ht="20.1" customHeight="1" spans="1:6">
      <c r="A28" s="49" t="s">
        <v>696</v>
      </c>
      <c r="B28" s="62"/>
      <c r="C28" s="62"/>
      <c r="D28" s="62"/>
      <c r="E28" s="62" t="str">
        <f t="shared" si="0"/>
        <v/>
      </c>
      <c r="F28" s="62" t="str">
        <f t="shared" si="1"/>
        <v/>
      </c>
    </row>
    <row r="29" ht="20.1" customHeight="1" spans="1:6">
      <c r="A29" s="49" t="s">
        <v>701</v>
      </c>
      <c r="B29" s="62"/>
      <c r="C29" s="62"/>
      <c r="D29" s="62"/>
      <c r="E29" s="62" t="str">
        <f t="shared" si="0"/>
        <v/>
      </c>
      <c r="F29" s="62" t="str">
        <f t="shared" si="1"/>
        <v/>
      </c>
    </row>
    <row r="30" ht="20.1" customHeight="1" spans="1:6">
      <c r="A30" s="64" t="s">
        <v>702</v>
      </c>
      <c r="B30" s="62"/>
      <c r="C30" s="62"/>
      <c r="D30" s="62"/>
      <c r="E30" s="62" t="str">
        <f t="shared" si="0"/>
        <v/>
      </c>
      <c r="F30" s="62" t="str">
        <f t="shared" si="1"/>
        <v/>
      </c>
    </row>
    <row r="31" ht="20.1" customHeight="1" spans="1:6">
      <c r="A31" s="49" t="s">
        <v>703</v>
      </c>
      <c r="B31" s="62">
        <f>SUM(B32:B33)</f>
        <v>0</v>
      </c>
      <c r="C31" s="62">
        <f>SUM(C32:C33)</f>
        <v>0</v>
      </c>
      <c r="D31" s="62">
        <f>SUM(D32:D33)</f>
        <v>0</v>
      </c>
      <c r="E31" s="62" t="str">
        <f t="shared" si="0"/>
        <v/>
      </c>
      <c r="F31" s="62" t="str">
        <f t="shared" si="1"/>
        <v/>
      </c>
    </row>
    <row r="32" ht="20.1" customHeight="1" spans="1:6">
      <c r="A32" s="53" t="s">
        <v>704</v>
      </c>
      <c r="B32" s="62"/>
      <c r="C32" s="62"/>
      <c r="D32" s="62"/>
      <c r="E32" s="62" t="str">
        <f t="shared" si="0"/>
        <v/>
      </c>
      <c r="F32" s="62" t="str">
        <f t="shared" si="1"/>
        <v/>
      </c>
    </row>
    <row r="33" ht="20.1" customHeight="1" spans="1:6">
      <c r="A33" s="53" t="s">
        <v>705</v>
      </c>
      <c r="B33" s="62"/>
      <c r="C33" s="62"/>
      <c r="D33" s="62"/>
      <c r="E33" s="62" t="str">
        <f t="shared" si="0"/>
        <v/>
      </c>
      <c r="F33" s="62" t="str">
        <f t="shared" si="1"/>
        <v/>
      </c>
    </row>
    <row r="34" ht="20.1" customHeight="1" spans="1:6">
      <c r="A34" s="65" t="s">
        <v>706</v>
      </c>
      <c r="B34" s="62">
        <f>SUM(B35,B40)</f>
        <v>0</v>
      </c>
      <c r="C34" s="62">
        <f>SUM(C35,C40)</f>
        <v>0</v>
      </c>
      <c r="D34" s="62">
        <f>SUM(D35,D40)</f>
        <v>0</v>
      </c>
      <c r="E34" s="62" t="str">
        <f t="shared" si="0"/>
        <v/>
      </c>
      <c r="F34" s="62" t="str">
        <f t="shared" si="1"/>
        <v/>
      </c>
    </row>
    <row r="35" ht="20.1" customHeight="1" spans="1:6">
      <c r="A35" s="61" t="s">
        <v>707</v>
      </c>
      <c r="B35" s="62">
        <f>SUM(B36:B39)</f>
        <v>0</v>
      </c>
      <c r="C35" s="62">
        <f>SUM(C36:C39)</f>
        <v>0</v>
      </c>
      <c r="D35" s="62">
        <f>SUM(D36:D39)</f>
        <v>0</v>
      </c>
      <c r="E35" s="62" t="str">
        <f t="shared" si="0"/>
        <v/>
      </c>
      <c r="F35" s="62" t="str">
        <f t="shared" si="1"/>
        <v/>
      </c>
    </row>
    <row r="36" ht="20.1" customHeight="1" spans="1:6">
      <c r="A36" s="61" t="s">
        <v>708</v>
      </c>
      <c r="B36" s="62"/>
      <c r="C36" s="62"/>
      <c r="D36" s="62"/>
      <c r="E36" s="62" t="str">
        <f t="shared" si="0"/>
        <v/>
      </c>
      <c r="F36" s="62" t="str">
        <f t="shared" si="1"/>
        <v/>
      </c>
    </row>
    <row r="37" ht="20.1" customHeight="1" spans="1:6">
      <c r="A37" s="61" t="s">
        <v>709</v>
      </c>
      <c r="B37" s="62"/>
      <c r="C37" s="62"/>
      <c r="D37" s="62"/>
      <c r="E37" s="62" t="str">
        <f t="shared" si="0"/>
        <v/>
      </c>
      <c r="F37" s="62" t="str">
        <f t="shared" si="1"/>
        <v/>
      </c>
    </row>
    <row r="38" ht="20.1" customHeight="1" spans="1:6">
      <c r="A38" s="61" t="s">
        <v>710</v>
      </c>
      <c r="B38" s="62"/>
      <c r="C38" s="62"/>
      <c r="D38" s="62"/>
      <c r="E38" s="62" t="str">
        <f t="shared" si="0"/>
        <v/>
      </c>
      <c r="F38" s="62" t="str">
        <f t="shared" si="1"/>
        <v/>
      </c>
    </row>
    <row r="39" ht="20.1" customHeight="1" spans="1:6">
      <c r="A39" s="61" t="s">
        <v>711</v>
      </c>
      <c r="B39" s="62"/>
      <c r="C39" s="62"/>
      <c r="D39" s="62"/>
      <c r="E39" s="62" t="str">
        <f t="shared" si="0"/>
        <v/>
      </c>
      <c r="F39" s="62" t="str">
        <f t="shared" si="1"/>
        <v/>
      </c>
    </row>
    <row r="40" ht="20.1" customHeight="1" spans="1:6">
      <c r="A40" s="61" t="s">
        <v>712</v>
      </c>
      <c r="B40" s="62">
        <f>SUM(B41:B44)</f>
        <v>0</v>
      </c>
      <c r="C40" s="62">
        <f>SUM(C41:C44)</f>
        <v>0</v>
      </c>
      <c r="D40" s="62">
        <f>SUM(D41:D44)</f>
        <v>0</v>
      </c>
      <c r="E40" s="62" t="str">
        <f t="shared" si="0"/>
        <v/>
      </c>
      <c r="F40" s="62" t="str">
        <f t="shared" si="1"/>
        <v/>
      </c>
    </row>
    <row r="41" ht="20.1" customHeight="1" spans="1:6">
      <c r="A41" s="61" t="s">
        <v>713</v>
      </c>
      <c r="B41" s="62"/>
      <c r="C41" s="62"/>
      <c r="D41" s="62"/>
      <c r="E41" s="62" t="str">
        <f t="shared" si="0"/>
        <v/>
      </c>
      <c r="F41" s="62" t="str">
        <f t="shared" si="1"/>
        <v/>
      </c>
    </row>
    <row r="42" ht="20.1" customHeight="1" spans="1:6">
      <c r="A42" s="61" t="s">
        <v>714</v>
      </c>
      <c r="B42" s="62"/>
      <c r="C42" s="62"/>
      <c r="D42" s="62"/>
      <c r="E42" s="62" t="str">
        <f t="shared" si="0"/>
        <v/>
      </c>
      <c r="F42" s="62" t="str">
        <f t="shared" si="1"/>
        <v/>
      </c>
    </row>
    <row r="43" ht="20.1" customHeight="1" spans="1:6">
      <c r="A43" s="61" t="s">
        <v>715</v>
      </c>
      <c r="B43" s="62"/>
      <c r="C43" s="62"/>
      <c r="D43" s="62"/>
      <c r="E43" s="62" t="str">
        <f t="shared" si="0"/>
        <v/>
      </c>
      <c r="F43" s="62" t="str">
        <f t="shared" si="1"/>
        <v/>
      </c>
    </row>
    <row r="44" ht="20.1" customHeight="1" spans="1:6">
      <c r="A44" s="61" t="s">
        <v>716</v>
      </c>
      <c r="B44" s="62"/>
      <c r="C44" s="62"/>
      <c r="D44" s="62"/>
      <c r="E44" s="62" t="str">
        <f t="shared" si="0"/>
        <v/>
      </c>
      <c r="F44" s="62" t="str">
        <f t="shared" si="1"/>
        <v/>
      </c>
    </row>
    <row r="45" ht="20.1" customHeight="1" spans="1:6">
      <c r="A45" s="65" t="s">
        <v>717</v>
      </c>
      <c r="B45" s="62">
        <f>SUM(B46,B62,B66,B67,B73,B77,B81,B85,B91,B94)</f>
        <v>47535</v>
      </c>
      <c r="C45" s="62">
        <f>SUM(C46,C62,C66,C67,C73,C77,C81,C85,C91,C94)</f>
        <v>74159</v>
      </c>
      <c r="D45" s="62">
        <f>SUM(D46,D62,D66,D67,D73,D77,D81,D85,D91,D94)</f>
        <v>26870</v>
      </c>
      <c r="E45" s="62">
        <f t="shared" si="0"/>
        <v>56.5</v>
      </c>
      <c r="F45" s="62">
        <f t="shared" si="1"/>
        <v>36.2</v>
      </c>
    </row>
    <row r="46" ht="20.1" customHeight="1" spans="1:6">
      <c r="A46" s="61" t="s">
        <v>718</v>
      </c>
      <c r="B46" s="62">
        <f>SUM(B47:B61)</f>
        <v>6335</v>
      </c>
      <c r="C46" s="62">
        <f>SUM(C47:C61)</f>
        <v>41224</v>
      </c>
      <c r="D46" s="62">
        <f>SUM(D47:D61)</f>
        <v>11112</v>
      </c>
      <c r="E46" s="62">
        <f t="shared" si="0"/>
        <v>175.4</v>
      </c>
      <c r="F46" s="62">
        <f t="shared" si="1"/>
        <v>27</v>
      </c>
    </row>
    <row r="47" ht="20.1" customHeight="1" spans="1:6">
      <c r="A47" s="66" t="s">
        <v>719</v>
      </c>
      <c r="B47" s="62"/>
      <c r="C47" s="62"/>
      <c r="D47" s="62">
        <v>11112</v>
      </c>
      <c r="E47" s="62" t="str">
        <f t="shared" si="0"/>
        <v/>
      </c>
      <c r="F47" s="62" t="str">
        <f t="shared" si="1"/>
        <v/>
      </c>
    </row>
    <row r="48" ht="20.1" customHeight="1" spans="1:6">
      <c r="A48" s="66" t="s">
        <v>720</v>
      </c>
      <c r="B48" s="62"/>
      <c r="C48" s="62"/>
      <c r="D48" s="62"/>
      <c r="E48" s="62" t="str">
        <f t="shared" si="0"/>
        <v/>
      </c>
      <c r="F48" s="62" t="str">
        <f t="shared" si="1"/>
        <v/>
      </c>
    </row>
    <row r="49" ht="20.1" customHeight="1" spans="1:6">
      <c r="A49" s="66" t="s">
        <v>721</v>
      </c>
      <c r="B49" s="62"/>
      <c r="C49" s="62"/>
      <c r="D49" s="62"/>
      <c r="E49" s="62" t="str">
        <f t="shared" si="0"/>
        <v/>
      </c>
      <c r="F49" s="62" t="str">
        <f t="shared" si="1"/>
        <v/>
      </c>
    </row>
    <row r="50" ht="20.1" customHeight="1" spans="1:6">
      <c r="A50" s="66" t="s">
        <v>722</v>
      </c>
      <c r="B50" s="62"/>
      <c r="C50" s="62"/>
      <c r="D50" s="62"/>
      <c r="E50" s="62" t="str">
        <f t="shared" si="0"/>
        <v/>
      </c>
      <c r="F50" s="62" t="str">
        <f t="shared" si="1"/>
        <v/>
      </c>
    </row>
    <row r="51" ht="20.1" customHeight="1" spans="1:6">
      <c r="A51" s="66" t="s">
        <v>723</v>
      </c>
      <c r="B51" s="62"/>
      <c r="C51" s="62"/>
      <c r="D51" s="62"/>
      <c r="E51" s="62" t="str">
        <f t="shared" si="0"/>
        <v/>
      </c>
      <c r="F51" s="62" t="str">
        <f t="shared" si="1"/>
        <v/>
      </c>
    </row>
    <row r="52" ht="20.1" customHeight="1" spans="1:6">
      <c r="A52" s="66" t="s">
        <v>724</v>
      </c>
      <c r="B52" s="62"/>
      <c r="C52" s="62"/>
      <c r="D52" s="62"/>
      <c r="E52" s="62" t="str">
        <f t="shared" si="0"/>
        <v/>
      </c>
      <c r="F52" s="62" t="str">
        <f t="shared" si="1"/>
        <v/>
      </c>
    </row>
    <row r="53" ht="20.1" customHeight="1" spans="1:6">
      <c r="A53" s="66" t="s">
        <v>725</v>
      </c>
      <c r="B53" s="62"/>
      <c r="C53" s="62"/>
      <c r="D53" s="62"/>
      <c r="E53" s="62" t="str">
        <f t="shared" si="0"/>
        <v/>
      </c>
      <c r="F53" s="62" t="str">
        <f t="shared" si="1"/>
        <v/>
      </c>
    </row>
    <row r="54" ht="20.1" customHeight="1" spans="1:6">
      <c r="A54" s="66" t="s">
        <v>726</v>
      </c>
      <c r="B54" s="62"/>
      <c r="C54" s="62"/>
      <c r="D54" s="62"/>
      <c r="E54" s="62" t="str">
        <f t="shared" si="0"/>
        <v/>
      </c>
      <c r="F54" s="62" t="str">
        <f t="shared" si="1"/>
        <v/>
      </c>
    </row>
    <row r="55" ht="20.1" customHeight="1" spans="1:6">
      <c r="A55" s="66" t="s">
        <v>727</v>
      </c>
      <c r="B55" s="62"/>
      <c r="C55" s="62"/>
      <c r="D55" s="62"/>
      <c r="E55" s="62" t="str">
        <f t="shared" si="0"/>
        <v/>
      </c>
      <c r="F55" s="62" t="str">
        <f t="shared" si="1"/>
        <v/>
      </c>
    </row>
    <row r="56" ht="20.1" customHeight="1" spans="1:6">
      <c r="A56" s="66" t="s">
        <v>728</v>
      </c>
      <c r="B56" s="62"/>
      <c r="C56" s="62"/>
      <c r="D56" s="62"/>
      <c r="E56" s="62" t="str">
        <f t="shared" si="0"/>
        <v/>
      </c>
      <c r="F56" s="62" t="str">
        <f t="shared" si="1"/>
        <v/>
      </c>
    </row>
    <row r="57" ht="20.1" customHeight="1" spans="1:6">
      <c r="A57" s="66" t="s">
        <v>729</v>
      </c>
      <c r="B57" s="62"/>
      <c r="C57" s="62"/>
      <c r="D57" s="62"/>
      <c r="E57" s="62" t="str">
        <f t="shared" si="0"/>
        <v/>
      </c>
      <c r="F57" s="62" t="str">
        <f t="shared" si="1"/>
        <v/>
      </c>
    </row>
    <row r="58" ht="20.1" customHeight="1" spans="1:6">
      <c r="A58" s="66" t="s">
        <v>730</v>
      </c>
      <c r="B58" s="62">
        <v>6335</v>
      </c>
      <c r="C58" s="62">
        <v>41224</v>
      </c>
      <c r="D58" s="62"/>
      <c r="E58" s="62">
        <f t="shared" si="0"/>
        <v>0</v>
      </c>
      <c r="F58" s="62">
        <f t="shared" si="1"/>
        <v>0</v>
      </c>
    </row>
    <row r="59" ht="20.1" customHeight="1" spans="1:6">
      <c r="A59" s="67" t="s">
        <v>731</v>
      </c>
      <c r="B59" s="62"/>
      <c r="C59" s="62"/>
      <c r="D59" s="62"/>
      <c r="E59" s="62" t="str">
        <f t="shared" si="0"/>
        <v/>
      </c>
      <c r="F59" s="62" t="str">
        <f t="shared" si="1"/>
        <v/>
      </c>
    </row>
    <row r="60" ht="20.1" customHeight="1" spans="1:6">
      <c r="A60" s="67" t="s">
        <v>732</v>
      </c>
      <c r="B60" s="62"/>
      <c r="C60" s="62"/>
      <c r="D60" s="62"/>
      <c r="E60" s="62" t="str">
        <f t="shared" si="0"/>
        <v/>
      </c>
      <c r="F60" s="62" t="str">
        <f t="shared" si="1"/>
        <v/>
      </c>
    </row>
    <row r="61" ht="20.1" customHeight="1" spans="1:6">
      <c r="A61" s="67" t="s">
        <v>733</v>
      </c>
      <c r="B61" s="62"/>
      <c r="C61" s="62"/>
      <c r="D61" s="62"/>
      <c r="E61" s="62" t="str">
        <f t="shared" si="0"/>
        <v/>
      </c>
      <c r="F61" s="62" t="str">
        <f t="shared" si="1"/>
        <v/>
      </c>
    </row>
    <row r="62" ht="20.1" customHeight="1" spans="1:6">
      <c r="A62" s="61" t="s">
        <v>734</v>
      </c>
      <c r="B62" s="62">
        <f>SUM(B63:B65)</f>
        <v>0</v>
      </c>
      <c r="C62" s="62">
        <f>SUM(C63:C65)</f>
        <v>0</v>
      </c>
      <c r="D62" s="62">
        <f>SUM(D63:D65)</f>
        <v>0</v>
      </c>
      <c r="E62" s="62" t="str">
        <f t="shared" si="0"/>
        <v/>
      </c>
      <c r="F62" s="62" t="str">
        <f t="shared" si="1"/>
        <v/>
      </c>
    </row>
    <row r="63" ht="20.1" customHeight="1" spans="1:6">
      <c r="A63" s="66" t="s">
        <v>719</v>
      </c>
      <c r="B63" s="62"/>
      <c r="C63" s="62"/>
      <c r="D63" s="62"/>
      <c r="E63" s="62" t="str">
        <f t="shared" si="0"/>
        <v/>
      </c>
      <c r="F63" s="62" t="str">
        <f t="shared" si="1"/>
        <v/>
      </c>
    </row>
    <row r="64" ht="20.1" customHeight="1" spans="1:6">
      <c r="A64" s="66" t="s">
        <v>720</v>
      </c>
      <c r="B64" s="62"/>
      <c r="C64" s="62"/>
      <c r="D64" s="62"/>
      <c r="E64" s="62" t="str">
        <f t="shared" si="0"/>
        <v/>
      </c>
      <c r="F64" s="62" t="str">
        <f t="shared" si="1"/>
        <v/>
      </c>
    </row>
    <row r="65" ht="20.1" customHeight="1" spans="1:6">
      <c r="A65" s="66" t="s">
        <v>735</v>
      </c>
      <c r="B65" s="62"/>
      <c r="C65" s="62"/>
      <c r="D65" s="62"/>
      <c r="E65" s="62" t="str">
        <f t="shared" si="0"/>
        <v/>
      </c>
      <c r="F65" s="62" t="str">
        <f t="shared" si="1"/>
        <v/>
      </c>
    </row>
    <row r="66" ht="20.1" customHeight="1" spans="1:6">
      <c r="A66" s="61" t="s">
        <v>736</v>
      </c>
      <c r="B66" s="62"/>
      <c r="C66" s="62">
        <v>5</v>
      </c>
      <c r="D66" s="62"/>
      <c r="E66" s="62" t="str">
        <f t="shared" si="0"/>
        <v/>
      </c>
      <c r="F66" s="62">
        <f t="shared" si="1"/>
        <v>0</v>
      </c>
    </row>
    <row r="67" ht="20.1" customHeight="1" spans="1:6">
      <c r="A67" s="61" t="s">
        <v>737</v>
      </c>
      <c r="B67" s="62">
        <f>SUM(B68:B72)</f>
        <v>0</v>
      </c>
      <c r="C67" s="62">
        <f>SUM(C68:C72)</f>
        <v>4570</v>
      </c>
      <c r="D67" s="62"/>
      <c r="E67" s="62" t="str">
        <f t="shared" si="0"/>
        <v/>
      </c>
      <c r="F67" s="62">
        <f t="shared" si="1"/>
        <v>0</v>
      </c>
    </row>
    <row r="68" ht="20.1" customHeight="1" spans="1:6">
      <c r="A68" s="66" t="s">
        <v>738</v>
      </c>
      <c r="B68" s="62"/>
      <c r="C68" s="62"/>
      <c r="D68" s="62"/>
      <c r="E68" s="62" t="str">
        <f t="shared" si="0"/>
        <v/>
      </c>
      <c r="F68" s="62" t="str">
        <f t="shared" si="1"/>
        <v/>
      </c>
    </row>
    <row r="69" ht="20.1" customHeight="1" spans="1:6">
      <c r="A69" s="66" t="s">
        <v>739</v>
      </c>
      <c r="B69" s="62"/>
      <c r="C69" s="62"/>
      <c r="D69" s="62"/>
      <c r="E69" s="62" t="str">
        <f t="shared" si="0"/>
        <v/>
      </c>
      <c r="F69" s="62" t="str">
        <f t="shared" si="1"/>
        <v/>
      </c>
    </row>
    <row r="70" ht="20.1" customHeight="1" spans="1:6">
      <c r="A70" s="66" t="s">
        <v>740</v>
      </c>
      <c r="B70" s="62"/>
      <c r="C70" s="62"/>
      <c r="D70" s="62"/>
      <c r="E70" s="62" t="str">
        <f t="shared" ref="E70:E133" si="2">IF(B70=0,"",ROUND(D70/B70*100,1))</f>
        <v/>
      </c>
      <c r="F70" s="62" t="str">
        <f t="shared" ref="F70:F133" si="3">IF(C70=0,"",ROUND(D70/C70*100,1))</f>
        <v/>
      </c>
    </row>
    <row r="71" ht="20.1" customHeight="1" spans="1:6">
      <c r="A71" s="66" t="s">
        <v>741</v>
      </c>
      <c r="B71" s="62"/>
      <c r="C71" s="62"/>
      <c r="D71" s="62"/>
      <c r="E71" s="62" t="str">
        <f t="shared" si="2"/>
        <v/>
      </c>
      <c r="F71" s="62" t="str">
        <f t="shared" si="3"/>
        <v/>
      </c>
    </row>
    <row r="72" ht="20.1" customHeight="1" spans="1:6">
      <c r="A72" s="66" t="s">
        <v>742</v>
      </c>
      <c r="B72" s="62"/>
      <c r="C72" s="62">
        <v>4570</v>
      </c>
      <c r="D72" s="62">
        <v>4570</v>
      </c>
      <c r="E72" s="62" t="str">
        <f t="shared" si="2"/>
        <v/>
      </c>
      <c r="F72" s="62">
        <f t="shared" si="3"/>
        <v>100</v>
      </c>
    </row>
    <row r="73" ht="20.1" customHeight="1" spans="1:6">
      <c r="A73" s="61" t="s">
        <v>743</v>
      </c>
      <c r="B73" s="62">
        <f>SUM(B74:B76)</f>
        <v>0</v>
      </c>
      <c r="C73" s="62">
        <f>SUM(C74:C76)</f>
        <v>0</v>
      </c>
      <c r="D73" s="62">
        <f>SUM(D74:D76)</f>
        <v>0</v>
      </c>
      <c r="E73" s="62" t="str">
        <f t="shared" si="2"/>
        <v/>
      </c>
      <c r="F73" s="62" t="str">
        <f t="shared" si="3"/>
        <v/>
      </c>
    </row>
    <row r="74" ht="20.1" customHeight="1" spans="1:6">
      <c r="A74" s="61" t="s">
        <v>744</v>
      </c>
      <c r="B74" s="62"/>
      <c r="C74" s="62"/>
      <c r="D74" s="62"/>
      <c r="E74" s="62" t="str">
        <f t="shared" si="2"/>
        <v/>
      </c>
      <c r="F74" s="62" t="str">
        <f t="shared" si="3"/>
        <v/>
      </c>
    </row>
    <row r="75" ht="20.1" customHeight="1" spans="1:6">
      <c r="A75" s="61" t="s">
        <v>745</v>
      </c>
      <c r="B75" s="62"/>
      <c r="C75" s="62"/>
      <c r="D75" s="62"/>
      <c r="E75" s="62" t="str">
        <f t="shared" si="2"/>
        <v/>
      </c>
      <c r="F75" s="62" t="str">
        <f t="shared" si="3"/>
        <v/>
      </c>
    </row>
    <row r="76" ht="20.1" customHeight="1" spans="1:6">
      <c r="A76" s="61" t="s">
        <v>746</v>
      </c>
      <c r="B76" s="62"/>
      <c r="C76" s="62"/>
      <c r="D76" s="62"/>
      <c r="E76" s="62" t="str">
        <f t="shared" si="2"/>
        <v/>
      </c>
      <c r="F76" s="62" t="str">
        <f t="shared" si="3"/>
        <v/>
      </c>
    </row>
    <row r="77" ht="20.1" customHeight="1" spans="1:6">
      <c r="A77" s="61" t="s">
        <v>747</v>
      </c>
      <c r="B77" s="62">
        <f>SUM(B78:B80)</f>
        <v>0</v>
      </c>
      <c r="C77" s="62">
        <f>SUM(C78:C80)</f>
        <v>0</v>
      </c>
      <c r="D77" s="62">
        <f>SUM(D78:D80)</f>
        <v>0</v>
      </c>
      <c r="E77" s="62" t="str">
        <f t="shared" si="2"/>
        <v/>
      </c>
      <c r="F77" s="62" t="str">
        <f t="shared" si="3"/>
        <v/>
      </c>
    </row>
    <row r="78" ht="20.1" customHeight="1" spans="1:6">
      <c r="A78" s="52" t="s">
        <v>719</v>
      </c>
      <c r="B78" s="62"/>
      <c r="C78" s="62"/>
      <c r="D78" s="62"/>
      <c r="E78" s="62" t="str">
        <f t="shared" si="2"/>
        <v/>
      </c>
      <c r="F78" s="62" t="str">
        <f t="shared" si="3"/>
        <v/>
      </c>
    </row>
    <row r="79" ht="20.1" customHeight="1" spans="1:6">
      <c r="A79" s="52" t="s">
        <v>720</v>
      </c>
      <c r="B79" s="62"/>
      <c r="C79" s="62"/>
      <c r="D79" s="62"/>
      <c r="E79" s="62" t="str">
        <f t="shared" si="2"/>
        <v/>
      </c>
      <c r="F79" s="62" t="str">
        <f t="shared" si="3"/>
        <v/>
      </c>
    </row>
    <row r="80" ht="20.1" customHeight="1" spans="1:6">
      <c r="A80" s="52" t="s">
        <v>748</v>
      </c>
      <c r="B80" s="62"/>
      <c r="C80" s="62"/>
      <c r="D80" s="62"/>
      <c r="E80" s="62" t="str">
        <f t="shared" si="2"/>
        <v/>
      </c>
      <c r="F80" s="62" t="str">
        <f t="shared" si="3"/>
        <v/>
      </c>
    </row>
    <row r="81" ht="20.1" customHeight="1" spans="1:6">
      <c r="A81" s="61" t="s">
        <v>749</v>
      </c>
      <c r="B81" s="62">
        <f>SUM(B82:B84)</f>
        <v>0</v>
      </c>
      <c r="C81" s="62">
        <f>SUM(C82:C84)</f>
        <v>8300</v>
      </c>
      <c r="D81" s="62">
        <f>SUM(D82:D84)</f>
        <v>0</v>
      </c>
      <c r="E81" s="62" t="str">
        <f t="shared" si="2"/>
        <v/>
      </c>
      <c r="F81" s="62">
        <f t="shared" si="3"/>
        <v>0</v>
      </c>
    </row>
    <row r="82" ht="20.1" customHeight="1" spans="1:6">
      <c r="A82" s="52" t="s">
        <v>719</v>
      </c>
      <c r="B82" s="62"/>
      <c r="C82" s="62"/>
      <c r="D82" s="62"/>
      <c r="E82" s="62" t="str">
        <f t="shared" si="2"/>
        <v/>
      </c>
      <c r="F82" s="62" t="str">
        <f t="shared" si="3"/>
        <v/>
      </c>
    </row>
    <row r="83" ht="20.1" customHeight="1" spans="1:6">
      <c r="A83" s="52" t="s">
        <v>720</v>
      </c>
      <c r="B83" s="62"/>
      <c r="C83" s="62"/>
      <c r="D83" s="62"/>
      <c r="E83" s="62" t="str">
        <f t="shared" si="2"/>
        <v/>
      </c>
      <c r="F83" s="62" t="str">
        <f t="shared" si="3"/>
        <v/>
      </c>
    </row>
    <row r="84" ht="20.1" customHeight="1" spans="1:6">
      <c r="A84" s="52" t="s">
        <v>750</v>
      </c>
      <c r="B84" s="62"/>
      <c r="C84" s="62">
        <v>8300</v>
      </c>
      <c r="D84" s="62"/>
      <c r="E84" s="62" t="str">
        <f t="shared" si="2"/>
        <v/>
      </c>
      <c r="F84" s="62">
        <f t="shared" si="3"/>
        <v>0</v>
      </c>
    </row>
    <row r="85" ht="20.1" customHeight="1" spans="1:6">
      <c r="A85" s="61" t="s">
        <v>751</v>
      </c>
      <c r="B85" s="62">
        <f>SUM(B86:B90)</f>
        <v>0</v>
      </c>
      <c r="C85" s="62">
        <f>SUM(C86:C90)</f>
        <v>0</v>
      </c>
      <c r="D85" s="62">
        <f>SUM(D86:D90)</f>
        <v>0</v>
      </c>
      <c r="E85" s="62" t="str">
        <f t="shared" si="2"/>
        <v/>
      </c>
      <c r="F85" s="62" t="str">
        <f t="shared" si="3"/>
        <v/>
      </c>
    </row>
    <row r="86" ht="20.1" customHeight="1" spans="1:6">
      <c r="A86" s="52" t="s">
        <v>738</v>
      </c>
      <c r="B86" s="62"/>
      <c r="C86" s="62"/>
      <c r="D86" s="62"/>
      <c r="E86" s="62" t="str">
        <f t="shared" si="2"/>
        <v/>
      </c>
      <c r="F86" s="62" t="str">
        <f t="shared" si="3"/>
        <v/>
      </c>
    </row>
    <row r="87" ht="20.1" customHeight="1" spans="1:6">
      <c r="A87" s="52" t="s">
        <v>739</v>
      </c>
      <c r="B87" s="62"/>
      <c r="C87" s="62"/>
      <c r="D87" s="62"/>
      <c r="E87" s="62" t="str">
        <f t="shared" si="2"/>
        <v/>
      </c>
      <c r="F87" s="62" t="str">
        <f t="shared" si="3"/>
        <v/>
      </c>
    </row>
    <row r="88" ht="20.1" customHeight="1" spans="1:6">
      <c r="A88" s="52" t="s">
        <v>740</v>
      </c>
      <c r="B88" s="62"/>
      <c r="C88" s="62"/>
      <c r="D88" s="62"/>
      <c r="E88" s="62" t="str">
        <f t="shared" si="2"/>
        <v/>
      </c>
      <c r="F88" s="62" t="str">
        <f t="shared" si="3"/>
        <v/>
      </c>
    </row>
    <row r="89" ht="20.1" customHeight="1" spans="1:6">
      <c r="A89" s="52" t="s">
        <v>741</v>
      </c>
      <c r="B89" s="62"/>
      <c r="C89" s="62"/>
      <c r="D89" s="62"/>
      <c r="E89" s="62" t="str">
        <f t="shared" si="2"/>
        <v/>
      </c>
      <c r="F89" s="62" t="str">
        <f t="shared" si="3"/>
        <v/>
      </c>
    </row>
    <row r="90" ht="20.1" customHeight="1" spans="1:6">
      <c r="A90" s="52" t="s">
        <v>752</v>
      </c>
      <c r="B90" s="62"/>
      <c r="C90" s="62"/>
      <c r="D90" s="62"/>
      <c r="E90" s="62" t="str">
        <f t="shared" si="2"/>
        <v/>
      </c>
      <c r="F90" s="62" t="str">
        <f t="shared" si="3"/>
        <v/>
      </c>
    </row>
    <row r="91" ht="20.1" customHeight="1" spans="1:6">
      <c r="A91" s="61" t="s">
        <v>753</v>
      </c>
      <c r="B91" s="62">
        <f>SUM(B92:B93)</f>
        <v>0</v>
      </c>
      <c r="C91" s="62">
        <f>SUM(C92:C93)</f>
        <v>0</v>
      </c>
      <c r="D91" s="62">
        <f>SUM(D92:D93)</f>
        <v>0</v>
      </c>
      <c r="E91" s="62" t="str">
        <f t="shared" si="2"/>
        <v/>
      </c>
      <c r="F91" s="62" t="str">
        <f t="shared" si="3"/>
        <v/>
      </c>
    </row>
    <row r="92" ht="20.1" customHeight="1" spans="1:6">
      <c r="A92" s="52" t="s">
        <v>744</v>
      </c>
      <c r="B92" s="62"/>
      <c r="C92" s="62"/>
      <c r="D92" s="62"/>
      <c r="E92" s="62" t="str">
        <f t="shared" si="2"/>
        <v/>
      </c>
      <c r="F92" s="62" t="str">
        <f t="shared" si="3"/>
        <v/>
      </c>
    </row>
    <row r="93" ht="20.1" customHeight="1" spans="1:6">
      <c r="A93" s="52" t="s">
        <v>754</v>
      </c>
      <c r="B93" s="62"/>
      <c r="C93" s="62"/>
      <c r="D93" s="62"/>
      <c r="E93" s="62" t="str">
        <f t="shared" si="2"/>
        <v/>
      </c>
      <c r="F93" s="62" t="str">
        <f t="shared" si="3"/>
        <v/>
      </c>
    </row>
    <row r="94" ht="20.1" customHeight="1" spans="1:6">
      <c r="A94" s="52" t="s">
        <v>755</v>
      </c>
      <c r="B94" s="62">
        <f>SUM(B95:B102)</f>
        <v>41200</v>
      </c>
      <c r="C94" s="62">
        <f>SUM(C95:C102)</f>
        <v>20060</v>
      </c>
      <c r="D94" s="62">
        <f>SUM(D95:D102)</f>
        <v>15758</v>
      </c>
      <c r="E94" s="62">
        <f t="shared" si="2"/>
        <v>38.2</v>
      </c>
      <c r="F94" s="62">
        <f t="shared" si="3"/>
        <v>78.6</v>
      </c>
    </row>
    <row r="95" ht="20.1" customHeight="1" spans="1:6">
      <c r="A95" s="52" t="s">
        <v>719</v>
      </c>
      <c r="B95" s="62"/>
      <c r="C95" s="62"/>
      <c r="D95" s="62"/>
      <c r="E95" s="62" t="str">
        <f t="shared" si="2"/>
        <v/>
      </c>
      <c r="F95" s="62" t="str">
        <f t="shared" si="3"/>
        <v/>
      </c>
    </row>
    <row r="96" ht="20.1" customHeight="1" spans="1:6">
      <c r="A96" s="52" t="s">
        <v>720</v>
      </c>
      <c r="B96" s="62"/>
      <c r="C96" s="62"/>
      <c r="D96" s="62"/>
      <c r="E96" s="62" t="str">
        <f t="shared" si="2"/>
        <v/>
      </c>
      <c r="F96" s="62" t="str">
        <f t="shared" si="3"/>
        <v/>
      </c>
    </row>
    <row r="97" ht="20.1" customHeight="1" spans="1:6">
      <c r="A97" s="52" t="s">
        <v>721</v>
      </c>
      <c r="B97" s="62"/>
      <c r="C97" s="62"/>
      <c r="D97" s="62"/>
      <c r="E97" s="62" t="str">
        <f t="shared" si="2"/>
        <v/>
      </c>
      <c r="F97" s="62" t="str">
        <f t="shared" si="3"/>
        <v/>
      </c>
    </row>
    <row r="98" ht="20.1" customHeight="1" spans="1:6">
      <c r="A98" s="52" t="s">
        <v>722</v>
      </c>
      <c r="B98" s="62"/>
      <c r="C98" s="62"/>
      <c r="D98" s="62"/>
      <c r="E98" s="62" t="str">
        <f t="shared" si="2"/>
        <v/>
      </c>
      <c r="F98" s="62" t="str">
        <f t="shared" si="3"/>
        <v/>
      </c>
    </row>
    <row r="99" ht="20.1" customHeight="1" spans="1:6">
      <c r="A99" s="52" t="s">
        <v>725</v>
      </c>
      <c r="B99" s="62"/>
      <c r="C99" s="62"/>
      <c r="D99" s="62"/>
      <c r="E99" s="62" t="str">
        <f t="shared" si="2"/>
        <v/>
      </c>
      <c r="F99" s="62" t="str">
        <f t="shared" si="3"/>
        <v/>
      </c>
    </row>
    <row r="100" ht="20.1" customHeight="1" spans="1:6">
      <c r="A100" s="52" t="s">
        <v>727</v>
      </c>
      <c r="B100" s="62">
        <v>41200</v>
      </c>
      <c r="C100" s="62">
        <v>20060</v>
      </c>
      <c r="D100" s="62">
        <v>15758</v>
      </c>
      <c r="E100" s="62">
        <f t="shared" si="2"/>
        <v>38.2</v>
      </c>
      <c r="F100" s="62">
        <f t="shared" si="3"/>
        <v>78.6</v>
      </c>
    </row>
    <row r="101" ht="20.1" customHeight="1" spans="1:6">
      <c r="A101" s="52" t="s">
        <v>728</v>
      </c>
      <c r="B101" s="62"/>
      <c r="C101" s="62"/>
      <c r="D101" s="62"/>
      <c r="E101" s="62" t="str">
        <f t="shared" si="2"/>
        <v/>
      </c>
      <c r="F101" s="62" t="str">
        <f t="shared" si="3"/>
        <v/>
      </c>
    </row>
    <row r="102" ht="30" customHeight="1" spans="1:6">
      <c r="A102" s="52" t="s">
        <v>756</v>
      </c>
      <c r="B102" s="62"/>
      <c r="C102" s="62"/>
      <c r="D102" s="62"/>
      <c r="E102" s="62" t="str">
        <f t="shared" si="2"/>
        <v/>
      </c>
      <c r="F102" s="62" t="str">
        <f t="shared" si="3"/>
        <v/>
      </c>
    </row>
    <row r="103" ht="20.1" customHeight="1" spans="1:6">
      <c r="A103" s="65" t="s">
        <v>757</v>
      </c>
      <c r="B103" s="62">
        <f>SUM(B104,B109,B114)</f>
        <v>0</v>
      </c>
      <c r="C103" s="62">
        <f>C104+C109+C114+C119+C122+C127+C131+C135+C138</f>
        <v>7508</v>
      </c>
      <c r="D103" s="62">
        <f>D104+D109+D114+D119+D122+D127+D131+D135+D138</f>
        <v>424</v>
      </c>
      <c r="E103" s="62" t="str">
        <f t="shared" si="2"/>
        <v/>
      </c>
      <c r="F103" s="62">
        <f t="shared" si="3"/>
        <v>5.6</v>
      </c>
    </row>
    <row r="104" ht="20.1" customHeight="1" spans="1:6">
      <c r="A104" s="66" t="s">
        <v>758</v>
      </c>
      <c r="B104" s="62">
        <f>SUM(B105:B108)</f>
        <v>0</v>
      </c>
      <c r="C104" s="62">
        <f>SUM(C105:C108)</f>
        <v>10</v>
      </c>
      <c r="D104" s="62">
        <f>SUM(D105:D108)</f>
        <v>0</v>
      </c>
      <c r="E104" s="62" t="str">
        <f t="shared" si="2"/>
        <v/>
      </c>
      <c r="F104" s="62">
        <f t="shared" si="3"/>
        <v>0</v>
      </c>
    </row>
    <row r="105" ht="20.1" customHeight="1" spans="1:6">
      <c r="A105" s="66" t="s">
        <v>759</v>
      </c>
      <c r="B105" s="62"/>
      <c r="C105" s="62"/>
      <c r="D105" s="62"/>
      <c r="E105" s="62" t="str">
        <f t="shared" si="2"/>
        <v/>
      </c>
      <c r="F105" s="62" t="str">
        <f t="shared" si="3"/>
        <v/>
      </c>
    </row>
    <row r="106" ht="20.1" customHeight="1" spans="1:6">
      <c r="A106" s="66" t="s">
        <v>760</v>
      </c>
      <c r="B106" s="62"/>
      <c r="C106" s="62"/>
      <c r="D106" s="62"/>
      <c r="E106" s="62" t="str">
        <f t="shared" si="2"/>
        <v/>
      </c>
      <c r="F106" s="62" t="str">
        <f t="shared" si="3"/>
        <v/>
      </c>
    </row>
    <row r="107" ht="20.1" customHeight="1" spans="1:6">
      <c r="A107" s="66" t="s">
        <v>761</v>
      </c>
      <c r="B107" s="62"/>
      <c r="C107" s="62"/>
      <c r="D107" s="62"/>
      <c r="E107" s="62" t="str">
        <f t="shared" si="2"/>
        <v/>
      </c>
      <c r="F107" s="62" t="str">
        <f t="shared" si="3"/>
        <v/>
      </c>
    </row>
    <row r="108" ht="20.1" customHeight="1" spans="1:6">
      <c r="A108" s="66" t="s">
        <v>762</v>
      </c>
      <c r="B108" s="62"/>
      <c r="C108" s="62">
        <v>10</v>
      </c>
      <c r="D108" s="62"/>
      <c r="E108" s="62" t="str">
        <f t="shared" si="2"/>
        <v/>
      </c>
      <c r="F108" s="62">
        <f t="shared" si="3"/>
        <v>0</v>
      </c>
    </row>
    <row r="109" ht="20.1" customHeight="1" spans="1:6">
      <c r="A109" s="66" t="s">
        <v>763</v>
      </c>
      <c r="B109" s="62">
        <f>SUM(B110:B113)</f>
        <v>0</v>
      </c>
      <c r="C109" s="62">
        <f>SUM(C110:C113)</f>
        <v>0</v>
      </c>
      <c r="D109" s="62">
        <f>SUM(D110:D113)</f>
        <v>0</v>
      </c>
      <c r="E109" s="62" t="str">
        <f t="shared" ref="E109:E121" si="4">IF(B109=0,"",ROUND(D109/B109*100,1))</f>
        <v/>
      </c>
      <c r="F109" s="62" t="str">
        <f t="shared" si="3"/>
        <v/>
      </c>
    </row>
    <row r="110" ht="20.1" customHeight="1" spans="1:6">
      <c r="A110" s="66" t="s">
        <v>759</v>
      </c>
      <c r="B110" s="62"/>
      <c r="C110" s="62"/>
      <c r="D110" s="62"/>
      <c r="E110" s="62" t="str">
        <f t="shared" si="4"/>
        <v/>
      </c>
      <c r="F110" s="62" t="str">
        <f t="shared" si="3"/>
        <v/>
      </c>
    </row>
    <row r="111" ht="20.1" customHeight="1" spans="1:6">
      <c r="A111" s="66" t="s">
        <v>760</v>
      </c>
      <c r="B111" s="62"/>
      <c r="C111" s="62"/>
      <c r="D111" s="62"/>
      <c r="E111" s="62" t="str">
        <f t="shared" si="4"/>
        <v/>
      </c>
      <c r="F111" s="62" t="str">
        <f t="shared" si="3"/>
        <v/>
      </c>
    </row>
    <row r="112" ht="20.1" customHeight="1" spans="1:6">
      <c r="A112" s="66" t="s">
        <v>764</v>
      </c>
      <c r="B112" s="62"/>
      <c r="C112" s="62"/>
      <c r="D112" s="62"/>
      <c r="E112" s="62" t="str">
        <f t="shared" si="4"/>
        <v/>
      </c>
      <c r="F112" s="62" t="str">
        <f t="shared" si="3"/>
        <v/>
      </c>
    </row>
    <row r="113" ht="20.1" customHeight="1" spans="1:6">
      <c r="A113" s="66" t="s">
        <v>765</v>
      </c>
      <c r="B113" s="62"/>
      <c r="C113" s="62"/>
      <c r="D113" s="62"/>
      <c r="E113" s="62" t="str">
        <f t="shared" si="4"/>
        <v/>
      </c>
      <c r="F113" s="62" t="str">
        <f t="shared" si="3"/>
        <v/>
      </c>
    </row>
    <row r="114" ht="20.1" customHeight="1" spans="1:6">
      <c r="A114" s="66" t="s">
        <v>766</v>
      </c>
      <c r="B114" s="62">
        <f>SUM(B115:B118)</f>
        <v>0</v>
      </c>
      <c r="C114" s="62">
        <f>SUM(C115:C118)</f>
        <v>0</v>
      </c>
      <c r="D114" s="62">
        <f>SUM(D115:D118)</f>
        <v>0</v>
      </c>
      <c r="E114" s="62" t="str">
        <f t="shared" si="4"/>
        <v/>
      </c>
      <c r="F114" s="62" t="str">
        <f t="shared" si="3"/>
        <v/>
      </c>
    </row>
    <row r="115" ht="20.1" customHeight="1" spans="1:6">
      <c r="A115" s="66" t="s">
        <v>767</v>
      </c>
      <c r="B115" s="62"/>
      <c r="C115" s="62"/>
      <c r="D115" s="62"/>
      <c r="E115" s="62" t="str">
        <f t="shared" si="4"/>
        <v/>
      </c>
      <c r="F115" s="62" t="str">
        <f t="shared" si="3"/>
        <v/>
      </c>
    </row>
    <row r="116" ht="20.1" customHeight="1" spans="1:6">
      <c r="A116" s="66" t="s">
        <v>768</v>
      </c>
      <c r="B116" s="62"/>
      <c r="C116" s="62"/>
      <c r="D116" s="62"/>
      <c r="E116" s="62" t="str">
        <f t="shared" si="4"/>
        <v/>
      </c>
      <c r="F116" s="62" t="str">
        <f t="shared" si="3"/>
        <v/>
      </c>
    </row>
    <row r="117" ht="20.1" customHeight="1" spans="1:6">
      <c r="A117" s="66" t="s">
        <v>769</v>
      </c>
      <c r="B117" s="62"/>
      <c r="C117" s="62"/>
      <c r="D117" s="62"/>
      <c r="E117" s="62" t="str">
        <f t="shared" si="4"/>
        <v/>
      </c>
      <c r="F117" s="62" t="str">
        <f t="shared" si="3"/>
        <v/>
      </c>
    </row>
    <row r="118" ht="20.1" customHeight="1" spans="1:6">
      <c r="A118" s="66" t="s">
        <v>770</v>
      </c>
      <c r="B118" s="62"/>
      <c r="C118" s="62"/>
      <c r="D118" s="62"/>
      <c r="E118" s="62" t="str">
        <f t="shared" si="4"/>
        <v/>
      </c>
      <c r="F118" s="62" t="str">
        <f t="shared" si="3"/>
        <v/>
      </c>
    </row>
    <row r="119" ht="20.1" customHeight="1" spans="1:6">
      <c r="A119" s="64" t="s">
        <v>771</v>
      </c>
      <c r="B119" s="62"/>
      <c r="C119" s="62"/>
      <c r="D119" s="62"/>
      <c r="E119" s="62" t="str">
        <f t="shared" si="4"/>
        <v/>
      </c>
      <c r="F119" s="62"/>
    </row>
    <row r="120" ht="20.1" customHeight="1" spans="1:6">
      <c r="A120" s="64" t="s">
        <v>759</v>
      </c>
      <c r="B120" s="62"/>
      <c r="C120" s="62"/>
      <c r="D120" s="62"/>
      <c r="E120" s="62" t="str">
        <f t="shared" si="4"/>
        <v/>
      </c>
      <c r="F120" s="62"/>
    </row>
    <row r="121" ht="20.1" customHeight="1" spans="1:6">
      <c r="A121" s="64" t="s">
        <v>772</v>
      </c>
      <c r="B121" s="62"/>
      <c r="C121" s="62"/>
      <c r="D121" s="62"/>
      <c r="E121" s="62" t="str">
        <f t="shared" si="4"/>
        <v/>
      </c>
      <c r="F121" s="62"/>
    </row>
    <row r="122" ht="20.1" customHeight="1" spans="1:6">
      <c r="A122" s="64" t="s">
        <v>773</v>
      </c>
      <c r="B122" s="62"/>
      <c r="C122" s="62"/>
      <c r="D122" s="62"/>
      <c r="E122" s="62" t="str">
        <f t="shared" ref="E122:E134" si="5">IF(B122=0,"",ROUND(D122/B122*100,1))</f>
        <v/>
      </c>
      <c r="F122" s="62"/>
    </row>
    <row r="123" ht="20.1" customHeight="1" spans="1:6">
      <c r="A123" s="64" t="s">
        <v>767</v>
      </c>
      <c r="B123" s="62"/>
      <c r="C123" s="62"/>
      <c r="D123" s="62"/>
      <c r="E123" s="62" t="str">
        <f t="shared" si="5"/>
        <v/>
      </c>
      <c r="F123" s="62"/>
    </row>
    <row r="124" ht="20.1" customHeight="1" spans="1:6">
      <c r="A124" s="64" t="s">
        <v>774</v>
      </c>
      <c r="B124" s="62"/>
      <c r="C124" s="62"/>
      <c r="D124" s="62"/>
      <c r="E124" s="62" t="str">
        <f t="shared" si="5"/>
        <v/>
      </c>
      <c r="F124" s="62"/>
    </row>
    <row r="125" ht="20.1" customHeight="1" spans="1:6">
      <c r="A125" s="64" t="s">
        <v>769</v>
      </c>
      <c r="B125" s="62"/>
      <c r="C125" s="62"/>
      <c r="D125" s="62"/>
      <c r="E125" s="62" t="str">
        <f t="shared" si="5"/>
        <v/>
      </c>
      <c r="F125" s="62"/>
    </row>
    <row r="126" ht="20.1" customHeight="1" spans="1:6">
      <c r="A126" s="64" t="s">
        <v>775</v>
      </c>
      <c r="B126" s="62"/>
      <c r="C126" s="62"/>
      <c r="D126" s="62"/>
      <c r="E126" s="62" t="str">
        <f t="shared" si="5"/>
        <v/>
      </c>
      <c r="F126" s="62"/>
    </row>
    <row r="127" ht="20.1" customHeight="1" spans="1:6">
      <c r="A127" s="64" t="s">
        <v>776</v>
      </c>
      <c r="B127" s="62">
        <f>SUM(B128:B130)</f>
        <v>0</v>
      </c>
      <c r="C127" s="62">
        <f>SUM(C128:C130)</f>
        <v>7498</v>
      </c>
      <c r="D127" s="62">
        <f>SUM(D128:D130)</f>
        <v>424</v>
      </c>
      <c r="E127" s="62" t="str">
        <f t="shared" si="5"/>
        <v/>
      </c>
      <c r="F127" s="62"/>
    </row>
    <row r="128" ht="20.1" customHeight="1" spans="1:6">
      <c r="A128" s="64" t="s">
        <v>777</v>
      </c>
      <c r="B128" s="62"/>
      <c r="C128" s="62"/>
      <c r="D128" s="62">
        <v>424</v>
      </c>
      <c r="E128" s="62" t="str">
        <f t="shared" si="5"/>
        <v/>
      </c>
      <c r="F128" s="62"/>
    </row>
    <row r="129" ht="20.1" customHeight="1" spans="1:6">
      <c r="A129" s="64" t="s">
        <v>759</v>
      </c>
      <c r="B129" s="62"/>
      <c r="C129" s="62"/>
      <c r="D129" s="62"/>
      <c r="E129" s="62" t="str">
        <f t="shared" si="5"/>
        <v/>
      </c>
      <c r="F129" s="62"/>
    </row>
    <row r="130" ht="20.1" customHeight="1" spans="1:6">
      <c r="A130" s="64" t="s">
        <v>778</v>
      </c>
      <c r="B130" s="62"/>
      <c r="C130" s="62">
        <v>7498</v>
      </c>
      <c r="D130" s="62"/>
      <c r="E130" s="62" t="str">
        <f t="shared" si="5"/>
        <v/>
      </c>
      <c r="F130" s="62"/>
    </row>
    <row r="131" ht="20.1" customHeight="1" spans="1:6">
      <c r="A131" s="64" t="s">
        <v>779</v>
      </c>
      <c r="B131" s="62"/>
      <c r="C131" s="62"/>
      <c r="D131" s="62"/>
      <c r="E131" s="62" t="str">
        <f t="shared" si="5"/>
        <v/>
      </c>
      <c r="F131" s="62"/>
    </row>
    <row r="132" ht="20.1" customHeight="1" spans="1:6">
      <c r="A132" s="64" t="s">
        <v>777</v>
      </c>
      <c r="B132" s="62"/>
      <c r="C132" s="62"/>
      <c r="D132" s="62"/>
      <c r="E132" s="62" t="str">
        <f t="shared" si="5"/>
        <v/>
      </c>
      <c r="F132" s="62"/>
    </row>
    <row r="133" ht="20.1" customHeight="1" spans="1:6">
      <c r="A133" s="64" t="s">
        <v>759</v>
      </c>
      <c r="B133" s="62"/>
      <c r="C133" s="62"/>
      <c r="D133" s="62"/>
      <c r="E133" s="62" t="str">
        <f t="shared" si="5"/>
        <v/>
      </c>
      <c r="F133" s="62"/>
    </row>
    <row r="134" ht="20.1" customHeight="1" spans="1:6">
      <c r="A134" s="64" t="s">
        <v>780</v>
      </c>
      <c r="B134" s="62"/>
      <c r="C134" s="62"/>
      <c r="D134" s="62"/>
      <c r="E134" s="62" t="str">
        <f t="shared" si="5"/>
        <v/>
      </c>
      <c r="F134" s="62"/>
    </row>
    <row r="135" ht="20.1" customHeight="1" spans="1:6">
      <c r="A135" s="64" t="s">
        <v>781</v>
      </c>
      <c r="B135" s="62"/>
      <c r="C135" s="62"/>
      <c r="D135" s="62"/>
      <c r="E135" s="62"/>
      <c r="F135" s="62"/>
    </row>
    <row r="136" ht="20.1" customHeight="1" spans="1:6">
      <c r="A136" s="64" t="s">
        <v>759</v>
      </c>
      <c r="B136" s="62"/>
      <c r="C136" s="62"/>
      <c r="D136" s="62"/>
      <c r="E136" s="62"/>
      <c r="F136" s="62"/>
    </row>
    <row r="137" ht="20.1" customHeight="1" spans="1:6">
      <c r="A137" s="64" t="s">
        <v>782</v>
      </c>
      <c r="B137" s="62"/>
      <c r="C137" s="62"/>
      <c r="D137" s="62"/>
      <c r="E137" s="62"/>
      <c r="F137" s="62"/>
    </row>
    <row r="138" ht="20.1" customHeight="1" spans="1:6">
      <c r="A138" s="64" t="s">
        <v>696</v>
      </c>
      <c r="B138" s="62"/>
      <c r="C138" s="62"/>
      <c r="D138" s="62"/>
      <c r="E138" s="62"/>
      <c r="F138" s="62"/>
    </row>
    <row r="139" ht="20.1" customHeight="1" spans="1:6">
      <c r="A139" s="64" t="s">
        <v>783</v>
      </c>
      <c r="B139" s="62"/>
      <c r="C139" s="62"/>
      <c r="D139" s="62"/>
      <c r="E139" s="62"/>
      <c r="F139" s="62"/>
    </row>
    <row r="140" ht="20.1" customHeight="1" spans="1:6">
      <c r="A140" s="64" t="s">
        <v>784</v>
      </c>
      <c r="B140" s="62"/>
      <c r="C140" s="62"/>
      <c r="D140" s="62"/>
      <c r="E140" s="62"/>
      <c r="F140" s="62"/>
    </row>
    <row r="141" ht="20.1" customHeight="1" spans="1:6">
      <c r="A141" s="64" t="s">
        <v>785</v>
      </c>
      <c r="B141" s="62"/>
      <c r="C141" s="62"/>
      <c r="D141" s="62"/>
      <c r="E141" s="62"/>
      <c r="F141" s="62"/>
    </row>
    <row r="142" ht="20.1" customHeight="1" spans="1:6">
      <c r="A142" s="49" t="s">
        <v>786</v>
      </c>
      <c r="B142" s="62">
        <f>SUM(B143,B148,B153,B162,B169,B179,B182,B185)</f>
        <v>0</v>
      </c>
      <c r="C142" s="62">
        <f>SUM(C143,C148,C153,C162,C169,C179,C182,C185)</f>
        <v>0</v>
      </c>
      <c r="D142" s="62">
        <f>SUM(D143,D148,D153,D162,D169,D179,D182,D185)</f>
        <v>0</v>
      </c>
      <c r="E142" s="62" t="str">
        <f t="shared" ref="E142:E186" si="6">IF(B142=0,"",ROUND(D142/B142*100,1))</f>
        <v/>
      </c>
      <c r="F142" s="62" t="str">
        <f t="shared" ref="F142:F186" si="7">IF(C142=0,"",ROUND(D142/C142*100,1))</f>
        <v/>
      </c>
    </row>
    <row r="143" ht="20.1" customHeight="1" spans="1:6">
      <c r="A143" s="66" t="s">
        <v>787</v>
      </c>
      <c r="B143" s="62">
        <f>SUM(B144:B147)</f>
        <v>0</v>
      </c>
      <c r="C143" s="62">
        <f>SUM(C144:C147)</f>
        <v>0</v>
      </c>
      <c r="D143" s="62">
        <f>SUM(D144:D147)</f>
        <v>0</v>
      </c>
      <c r="E143" s="62" t="str">
        <f t="shared" si="6"/>
        <v/>
      </c>
      <c r="F143" s="62" t="str">
        <f t="shared" si="7"/>
        <v/>
      </c>
    </row>
    <row r="144" ht="20.1" customHeight="1" spans="1:6">
      <c r="A144" s="66" t="s">
        <v>788</v>
      </c>
      <c r="B144" s="62"/>
      <c r="C144" s="62"/>
      <c r="D144" s="62"/>
      <c r="E144" s="62" t="str">
        <f t="shared" si="6"/>
        <v/>
      </c>
      <c r="F144" s="62" t="str">
        <f t="shared" si="7"/>
        <v/>
      </c>
    </row>
    <row r="145" ht="20.1" customHeight="1" spans="1:6">
      <c r="A145" s="66" t="s">
        <v>789</v>
      </c>
      <c r="B145" s="62"/>
      <c r="C145" s="62"/>
      <c r="D145" s="62"/>
      <c r="E145" s="62" t="str">
        <f t="shared" si="6"/>
        <v/>
      </c>
      <c r="F145" s="62" t="str">
        <f t="shared" si="7"/>
        <v/>
      </c>
    </row>
    <row r="146" ht="20.1" customHeight="1" spans="1:6">
      <c r="A146" s="66" t="s">
        <v>790</v>
      </c>
      <c r="B146" s="62"/>
      <c r="C146" s="62"/>
      <c r="D146" s="62"/>
      <c r="E146" s="62" t="str">
        <f t="shared" si="6"/>
        <v/>
      </c>
      <c r="F146" s="62" t="str">
        <f t="shared" si="7"/>
        <v/>
      </c>
    </row>
    <row r="147" ht="20.1" customHeight="1" spans="1:6">
      <c r="A147" s="66" t="s">
        <v>791</v>
      </c>
      <c r="B147" s="62"/>
      <c r="C147" s="62"/>
      <c r="D147" s="62"/>
      <c r="E147" s="62" t="str">
        <f t="shared" si="6"/>
        <v/>
      </c>
      <c r="F147" s="62" t="str">
        <f t="shared" si="7"/>
        <v/>
      </c>
    </row>
    <row r="148" ht="20.1" customHeight="1" spans="1:6">
      <c r="A148" s="66" t="s">
        <v>792</v>
      </c>
      <c r="B148" s="62">
        <f>SUM(B149:B152)</f>
        <v>0</v>
      </c>
      <c r="C148" s="62">
        <f>SUM(C149:C152)</f>
        <v>0</v>
      </c>
      <c r="D148" s="62">
        <f>SUM(D149:D152)</f>
        <v>0</v>
      </c>
      <c r="E148" s="62" t="str">
        <f t="shared" si="6"/>
        <v/>
      </c>
      <c r="F148" s="62" t="str">
        <f t="shared" si="7"/>
        <v/>
      </c>
    </row>
    <row r="149" ht="20.1" customHeight="1" spans="1:6">
      <c r="A149" s="66" t="s">
        <v>790</v>
      </c>
      <c r="B149" s="62"/>
      <c r="C149" s="62"/>
      <c r="D149" s="62"/>
      <c r="E149" s="62" t="str">
        <f t="shared" si="6"/>
        <v/>
      </c>
      <c r="F149" s="62" t="str">
        <f t="shared" si="7"/>
        <v/>
      </c>
    </row>
    <row r="150" ht="20.1" customHeight="1" spans="1:6">
      <c r="A150" s="66" t="s">
        <v>793</v>
      </c>
      <c r="B150" s="62"/>
      <c r="C150" s="62"/>
      <c r="D150" s="62"/>
      <c r="E150" s="62" t="str">
        <f t="shared" si="6"/>
        <v/>
      </c>
      <c r="F150" s="62" t="str">
        <f t="shared" si="7"/>
        <v/>
      </c>
    </row>
    <row r="151" ht="20.1" customHeight="1" spans="1:6">
      <c r="A151" s="66" t="s">
        <v>794</v>
      </c>
      <c r="B151" s="62"/>
      <c r="C151" s="62"/>
      <c r="D151" s="62"/>
      <c r="E151" s="62" t="str">
        <f t="shared" si="6"/>
        <v/>
      </c>
      <c r="F151" s="62" t="str">
        <f t="shared" si="7"/>
        <v/>
      </c>
    </row>
    <row r="152" ht="20.1" customHeight="1" spans="1:6">
      <c r="A152" s="66" t="s">
        <v>795</v>
      </c>
      <c r="B152" s="62"/>
      <c r="C152" s="62"/>
      <c r="D152" s="62"/>
      <c r="E152" s="62" t="str">
        <f t="shared" si="6"/>
        <v/>
      </c>
      <c r="F152" s="62" t="str">
        <f t="shared" si="7"/>
        <v/>
      </c>
    </row>
    <row r="153" ht="20.1" customHeight="1" spans="1:6">
      <c r="A153" s="66" t="s">
        <v>796</v>
      </c>
      <c r="B153" s="62">
        <f>SUM(B154:B161)</f>
        <v>0</v>
      </c>
      <c r="C153" s="62">
        <f>SUM(C154:C161)</f>
        <v>0</v>
      </c>
      <c r="D153" s="62">
        <f>SUM(D154:D161)</f>
        <v>0</v>
      </c>
      <c r="E153" s="62" t="str">
        <f t="shared" si="6"/>
        <v/>
      </c>
      <c r="F153" s="62" t="str">
        <f t="shared" si="7"/>
        <v/>
      </c>
    </row>
    <row r="154" ht="20.1" customHeight="1" spans="1:6">
      <c r="A154" s="66" t="s">
        <v>797</v>
      </c>
      <c r="B154" s="62"/>
      <c r="C154" s="62"/>
      <c r="D154" s="62"/>
      <c r="E154" s="62" t="str">
        <f t="shared" si="6"/>
        <v/>
      </c>
      <c r="F154" s="62" t="str">
        <f t="shared" si="7"/>
        <v/>
      </c>
    </row>
    <row r="155" ht="20.1" customHeight="1" spans="1:6">
      <c r="A155" s="66" t="s">
        <v>798</v>
      </c>
      <c r="B155" s="62"/>
      <c r="C155" s="62"/>
      <c r="D155" s="62"/>
      <c r="E155" s="62" t="str">
        <f t="shared" si="6"/>
        <v/>
      </c>
      <c r="F155" s="62" t="str">
        <f t="shared" si="7"/>
        <v/>
      </c>
    </row>
    <row r="156" ht="20.1" customHeight="1" spans="1:6">
      <c r="A156" s="66" t="s">
        <v>799</v>
      </c>
      <c r="B156" s="62"/>
      <c r="C156" s="62"/>
      <c r="D156" s="62"/>
      <c r="E156" s="62" t="str">
        <f t="shared" si="6"/>
        <v/>
      </c>
      <c r="F156" s="62" t="str">
        <f t="shared" si="7"/>
        <v/>
      </c>
    </row>
    <row r="157" ht="20.1" customHeight="1" spans="1:6">
      <c r="A157" s="66" t="s">
        <v>800</v>
      </c>
      <c r="B157" s="62"/>
      <c r="C157" s="62"/>
      <c r="D157" s="62"/>
      <c r="E157" s="62" t="str">
        <f t="shared" si="6"/>
        <v/>
      </c>
      <c r="F157" s="62" t="str">
        <f t="shared" si="7"/>
        <v/>
      </c>
    </row>
    <row r="158" ht="20.1" customHeight="1" spans="1:6">
      <c r="A158" s="66" t="s">
        <v>801</v>
      </c>
      <c r="B158" s="62"/>
      <c r="C158" s="62"/>
      <c r="D158" s="62"/>
      <c r="E158" s="62" t="str">
        <f t="shared" si="6"/>
        <v/>
      </c>
      <c r="F158" s="62" t="str">
        <f t="shared" si="7"/>
        <v/>
      </c>
    </row>
    <row r="159" ht="20.1" customHeight="1" spans="1:6">
      <c r="A159" s="66" t="s">
        <v>802</v>
      </c>
      <c r="B159" s="62"/>
      <c r="C159" s="62"/>
      <c r="D159" s="62"/>
      <c r="E159" s="62" t="str">
        <f t="shared" si="6"/>
        <v/>
      </c>
      <c r="F159" s="62" t="str">
        <f t="shared" si="7"/>
        <v/>
      </c>
    </row>
    <row r="160" ht="20.1" customHeight="1" spans="1:6">
      <c r="A160" s="66" t="s">
        <v>803</v>
      </c>
      <c r="B160" s="62"/>
      <c r="C160" s="62"/>
      <c r="D160" s="62"/>
      <c r="E160" s="62" t="str">
        <f t="shared" si="6"/>
        <v/>
      </c>
      <c r="F160" s="62" t="str">
        <f t="shared" si="7"/>
        <v/>
      </c>
    </row>
    <row r="161" ht="20.1" customHeight="1" spans="1:6">
      <c r="A161" s="66" t="s">
        <v>804</v>
      </c>
      <c r="B161" s="62"/>
      <c r="C161" s="62"/>
      <c r="D161" s="62"/>
      <c r="E161" s="62" t="str">
        <f t="shared" si="6"/>
        <v/>
      </c>
      <c r="F161" s="62" t="str">
        <f t="shared" si="7"/>
        <v/>
      </c>
    </row>
    <row r="162" ht="20.1" customHeight="1" spans="1:6">
      <c r="A162" s="66" t="s">
        <v>805</v>
      </c>
      <c r="B162" s="62">
        <f>SUM(B163:B168)</f>
        <v>0</v>
      </c>
      <c r="C162" s="62">
        <f>SUM(C163:C168)</f>
        <v>0</v>
      </c>
      <c r="D162" s="62">
        <f>SUM(D163:D168)</f>
        <v>0</v>
      </c>
      <c r="E162" s="62" t="str">
        <f t="shared" si="6"/>
        <v/>
      </c>
      <c r="F162" s="62" t="str">
        <f t="shared" si="7"/>
        <v/>
      </c>
    </row>
    <row r="163" ht="20.1" customHeight="1" spans="1:6">
      <c r="A163" s="66" t="s">
        <v>806</v>
      </c>
      <c r="B163" s="62"/>
      <c r="C163" s="62"/>
      <c r="D163" s="62"/>
      <c r="E163" s="62" t="str">
        <f t="shared" si="6"/>
        <v/>
      </c>
      <c r="F163" s="62" t="str">
        <f t="shared" si="7"/>
        <v/>
      </c>
    </row>
    <row r="164" ht="20.1" customHeight="1" spans="1:6">
      <c r="A164" s="66" t="s">
        <v>807</v>
      </c>
      <c r="B164" s="62"/>
      <c r="C164" s="62"/>
      <c r="D164" s="62"/>
      <c r="E164" s="62" t="str">
        <f t="shared" si="6"/>
        <v/>
      </c>
      <c r="F164" s="62" t="str">
        <f t="shared" si="7"/>
        <v/>
      </c>
    </row>
    <row r="165" ht="20.1" customHeight="1" spans="1:6">
      <c r="A165" s="66" t="s">
        <v>808</v>
      </c>
      <c r="B165" s="62"/>
      <c r="C165" s="62"/>
      <c r="D165" s="62"/>
      <c r="E165" s="62" t="str">
        <f t="shared" si="6"/>
        <v/>
      </c>
      <c r="F165" s="62" t="str">
        <f t="shared" si="7"/>
        <v/>
      </c>
    </row>
    <row r="166" ht="20.1" customHeight="1" spans="1:6">
      <c r="A166" s="66" t="s">
        <v>809</v>
      </c>
      <c r="B166" s="62"/>
      <c r="C166" s="62"/>
      <c r="D166" s="62"/>
      <c r="E166" s="62" t="str">
        <f t="shared" si="6"/>
        <v/>
      </c>
      <c r="F166" s="62" t="str">
        <f t="shared" si="7"/>
        <v/>
      </c>
    </row>
    <row r="167" ht="20.1" customHeight="1" spans="1:6">
      <c r="A167" s="66" t="s">
        <v>810</v>
      </c>
      <c r="B167" s="62"/>
      <c r="C167" s="62"/>
      <c r="D167" s="62"/>
      <c r="E167" s="62" t="str">
        <f t="shared" si="6"/>
        <v/>
      </c>
      <c r="F167" s="62" t="str">
        <f t="shared" si="7"/>
        <v/>
      </c>
    </row>
    <row r="168" ht="20.1" customHeight="1" spans="1:6">
      <c r="A168" s="66" t="s">
        <v>811</v>
      </c>
      <c r="B168" s="62"/>
      <c r="C168" s="62"/>
      <c r="D168" s="62"/>
      <c r="E168" s="62" t="str">
        <f t="shared" si="6"/>
        <v/>
      </c>
      <c r="F168" s="62" t="str">
        <f t="shared" si="7"/>
        <v/>
      </c>
    </row>
    <row r="169" ht="20.1" customHeight="1" spans="1:6">
      <c r="A169" s="66" t="s">
        <v>812</v>
      </c>
      <c r="B169" s="62">
        <f>SUM(B170:B178)</f>
        <v>0</v>
      </c>
      <c r="C169" s="62">
        <f>SUM(C170:C178)</f>
        <v>0</v>
      </c>
      <c r="D169" s="62">
        <f>SUM(D170:D178)</f>
        <v>0</v>
      </c>
      <c r="E169" s="62" t="str">
        <f t="shared" si="6"/>
        <v/>
      </c>
      <c r="F169" s="62" t="str">
        <f t="shared" si="7"/>
        <v/>
      </c>
    </row>
    <row r="170" ht="20.1" customHeight="1" spans="1:6">
      <c r="A170" s="66" t="s">
        <v>813</v>
      </c>
      <c r="B170" s="62"/>
      <c r="C170" s="62"/>
      <c r="D170" s="62"/>
      <c r="E170" s="62" t="str">
        <f t="shared" si="6"/>
        <v/>
      </c>
      <c r="F170" s="62" t="str">
        <f t="shared" si="7"/>
        <v/>
      </c>
    </row>
    <row r="171" ht="20.1" customHeight="1" spans="1:6">
      <c r="A171" s="66" t="s">
        <v>814</v>
      </c>
      <c r="B171" s="62"/>
      <c r="C171" s="62"/>
      <c r="D171" s="62"/>
      <c r="E171" s="62" t="str">
        <f t="shared" si="6"/>
        <v/>
      </c>
      <c r="F171" s="62" t="str">
        <f t="shared" si="7"/>
        <v/>
      </c>
    </row>
    <row r="172" ht="20.1" customHeight="1" spans="1:6">
      <c r="A172" s="66" t="s">
        <v>815</v>
      </c>
      <c r="B172" s="62"/>
      <c r="C172" s="62"/>
      <c r="D172" s="62"/>
      <c r="E172" s="62" t="str">
        <f t="shared" si="6"/>
        <v/>
      </c>
      <c r="F172" s="62" t="str">
        <f t="shared" si="7"/>
        <v/>
      </c>
    </row>
    <row r="173" ht="20.1" customHeight="1" spans="1:6">
      <c r="A173" s="66" t="s">
        <v>816</v>
      </c>
      <c r="B173" s="62"/>
      <c r="C173" s="62"/>
      <c r="D173" s="62"/>
      <c r="E173" s="62" t="str">
        <f t="shared" si="6"/>
        <v/>
      </c>
      <c r="F173" s="62" t="str">
        <f t="shared" si="7"/>
        <v/>
      </c>
    </row>
    <row r="174" ht="20.1" customHeight="1" spans="1:6">
      <c r="A174" s="66" t="s">
        <v>817</v>
      </c>
      <c r="B174" s="62"/>
      <c r="C174" s="62"/>
      <c r="D174" s="62"/>
      <c r="E174" s="62" t="str">
        <f t="shared" si="6"/>
        <v/>
      </c>
      <c r="F174" s="62" t="str">
        <f t="shared" si="7"/>
        <v/>
      </c>
    </row>
    <row r="175" ht="20.1" customHeight="1" spans="1:6">
      <c r="A175" s="66" t="s">
        <v>818</v>
      </c>
      <c r="B175" s="62"/>
      <c r="C175" s="62"/>
      <c r="D175" s="62"/>
      <c r="E175" s="62" t="str">
        <f t="shared" si="6"/>
        <v/>
      </c>
      <c r="F175" s="62" t="str">
        <f t="shared" si="7"/>
        <v/>
      </c>
    </row>
    <row r="176" ht="20.1" customHeight="1" spans="1:6">
      <c r="A176" s="66" t="s">
        <v>819</v>
      </c>
      <c r="B176" s="62"/>
      <c r="C176" s="62"/>
      <c r="D176" s="62"/>
      <c r="E176" s="62" t="str">
        <f t="shared" si="6"/>
        <v/>
      </c>
      <c r="F176" s="62" t="str">
        <f t="shared" si="7"/>
        <v/>
      </c>
    </row>
    <row r="177" ht="20.1" customHeight="1" spans="1:6">
      <c r="A177" s="66" t="s">
        <v>820</v>
      </c>
      <c r="B177" s="62"/>
      <c r="C177" s="62"/>
      <c r="D177" s="62"/>
      <c r="E177" s="62" t="str">
        <f t="shared" si="6"/>
        <v/>
      </c>
      <c r="F177" s="62" t="str">
        <f t="shared" si="7"/>
        <v/>
      </c>
    </row>
    <row r="178" ht="20.1" customHeight="1" spans="1:6">
      <c r="A178" s="66" t="s">
        <v>821</v>
      </c>
      <c r="B178" s="62"/>
      <c r="C178" s="62"/>
      <c r="D178" s="62"/>
      <c r="E178" s="62" t="str">
        <f t="shared" si="6"/>
        <v/>
      </c>
      <c r="F178" s="62" t="str">
        <f t="shared" si="7"/>
        <v/>
      </c>
    </row>
    <row r="179" ht="46" customHeight="1" spans="1:6">
      <c r="A179" s="66" t="s">
        <v>822</v>
      </c>
      <c r="B179" s="62">
        <f>SUM(B180:B181)</f>
        <v>0</v>
      </c>
      <c r="C179" s="62">
        <f>SUM(C180:C181)</f>
        <v>0</v>
      </c>
      <c r="D179" s="62">
        <f>SUM(D180:D181)</f>
        <v>0</v>
      </c>
      <c r="E179" s="62" t="str">
        <f t="shared" si="6"/>
        <v/>
      </c>
      <c r="F179" s="62" t="str">
        <f t="shared" si="7"/>
        <v/>
      </c>
    </row>
    <row r="180" ht="20.1" customHeight="1" spans="1:6">
      <c r="A180" s="52" t="s">
        <v>788</v>
      </c>
      <c r="B180" s="62"/>
      <c r="C180" s="62"/>
      <c r="D180" s="62"/>
      <c r="E180" s="62" t="str">
        <f t="shared" si="6"/>
        <v/>
      </c>
      <c r="F180" s="62" t="str">
        <f t="shared" si="7"/>
        <v/>
      </c>
    </row>
    <row r="181" ht="37" customHeight="1" spans="1:6">
      <c r="A181" s="52" t="s">
        <v>823</v>
      </c>
      <c r="B181" s="62"/>
      <c r="C181" s="62"/>
      <c r="D181" s="62"/>
      <c r="E181" s="62" t="str">
        <f t="shared" si="6"/>
        <v/>
      </c>
      <c r="F181" s="62" t="str">
        <f t="shared" si="7"/>
        <v/>
      </c>
    </row>
    <row r="182" ht="20.1" customHeight="1" spans="1:6">
      <c r="A182" s="66" t="s">
        <v>824</v>
      </c>
      <c r="B182" s="62">
        <f>SUM(B183:B184)</f>
        <v>0</v>
      </c>
      <c r="C182" s="62">
        <f>SUM(C183:C184)</f>
        <v>0</v>
      </c>
      <c r="D182" s="62">
        <f>SUM(D183:D184)</f>
        <v>0</v>
      </c>
      <c r="E182" s="62" t="str">
        <f t="shared" si="6"/>
        <v/>
      </c>
      <c r="F182" s="62" t="str">
        <f t="shared" si="7"/>
        <v/>
      </c>
    </row>
    <row r="183" ht="20.1" customHeight="1" spans="1:6">
      <c r="A183" s="52" t="s">
        <v>788</v>
      </c>
      <c r="B183" s="62"/>
      <c r="C183" s="62"/>
      <c r="D183" s="62"/>
      <c r="E183" s="62" t="str">
        <f t="shared" si="6"/>
        <v/>
      </c>
      <c r="F183" s="62" t="str">
        <f t="shared" si="7"/>
        <v/>
      </c>
    </row>
    <row r="184" ht="20.1" customHeight="1" spans="1:6">
      <c r="A184" s="52" t="s">
        <v>825</v>
      </c>
      <c r="B184" s="62"/>
      <c r="C184" s="62"/>
      <c r="D184" s="62"/>
      <c r="E184" s="62" t="str">
        <f t="shared" si="6"/>
        <v/>
      </c>
      <c r="F184" s="62" t="str">
        <f t="shared" si="7"/>
        <v/>
      </c>
    </row>
    <row r="185" ht="20.1" customHeight="1" spans="1:6">
      <c r="A185" s="66" t="s">
        <v>826</v>
      </c>
      <c r="B185" s="62"/>
      <c r="C185" s="62"/>
      <c r="D185" s="62"/>
      <c r="E185" s="62" t="str">
        <f t="shared" si="6"/>
        <v/>
      </c>
      <c r="F185" s="62" t="str">
        <f t="shared" si="7"/>
        <v/>
      </c>
    </row>
    <row r="186" ht="20.1" customHeight="1" spans="1:6">
      <c r="A186" s="49" t="s">
        <v>827</v>
      </c>
      <c r="B186" s="62">
        <f>SUM(B188)</f>
        <v>0</v>
      </c>
      <c r="C186" s="62">
        <f>C191</f>
        <v>910</v>
      </c>
      <c r="D186" s="62">
        <f>SUM(D188)</f>
        <v>0</v>
      </c>
      <c r="E186" s="62" t="str">
        <f t="shared" si="6"/>
        <v/>
      </c>
      <c r="F186" s="62">
        <f t="shared" si="7"/>
        <v>0</v>
      </c>
    </row>
    <row r="187" ht="20.1" customHeight="1" spans="1:6">
      <c r="A187" s="49" t="s">
        <v>828</v>
      </c>
      <c r="B187" s="62"/>
      <c r="C187" s="62"/>
      <c r="D187" s="62"/>
      <c r="E187" s="62"/>
      <c r="F187" s="62"/>
    </row>
    <row r="188" ht="20.1" customHeight="1" spans="1:6">
      <c r="A188" s="64" t="s">
        <v>829</v>
      </c>
      <c r="B188" s="62">
        <f>SUM(B189:B190)</f>
        <v>0</v>
      </c>
      <c r="C188" s="62">
        <f>SUM(C189:C190)</f>
        <v>0</v>
      </c>
      <c r="D188" s="62">
        <f>SUM(D189:D190)</f>
        <v>0</v>
      </c>
      <c r="E188" s="62" t="str">
        <f>IF(B188=0,"",ROUND(D188/B188*100,1))</f>
        <v/>
      </c>
      <c r="F188" s="62" t="str">
        <f>IF(C188=0,"",ROUND(D188/C188*100,1))</f>
        <v/>
      </c>
    </row>
    <row r="189" ht="20.1" customHeight="1" spans="1:6">
      <c r="A189" s="66" t="s">
        <v>830</v>
      </c>
      <c r="B189" s="62"/>
      <c r="C189" s="62"/>
      <c r="D189" s="62"/>
      <c r="E189" s="62" t="str">
        <f>IF(B189=0,"",ROUND(D189/B189*100,1))</f>
        <v/>
      </c>
      <c r="F189" s="62" t="str">
        <f>IF(C189=0,"",ROUND(D189/C189*100,1))</f>
        <v/>
      </c>
    </row>
    <row r="190" ht="20.1" customHeight="1" spans="1:6">
      <c r="A190" s="66" t="s">
        <v>831</v>
      </c>
      <c r="B190" s="62"/>
      <c r="C190" s="62"/>
      <c r="D190" s="62"/>
      <c r="E190" s="62" t="str">
        <f>IF(B190=0,"",ROUND(D190/B190*100,1))</f>
        <v/>
      </c>
      <c r="F190" s="62" t="str">
        <f>IF(C190=0,"",ROUND(D190/C190*100,1))</f>
        <v/>
      </c>
    </row>
    <row r="191" ht="20.1" customHeight="1" spans="1:6">
      <c r="A191" s="64" t="s">
        <v>696</v>
      </c>
      <c r="B191" s="62"/>
      <c r="C191" s="62">
        <f>C195</f>
        <v>910</v>
      </c>
      <c r="D191" s="62"/>
      <c r="E191" s="62"/>
      <c r="F191" s="62"/>
    </row>
    <row r="192" ht="20.1" customHeight="1" spans="1:6">
      <c r="A192" s="64" t="s">
        <v>832</v>
      </c>
      <c r="B192" s="62"/>
      <c r="C192" s="62"/>
      <c r="D192" s="62"/>
      <c r="E192" s="62"/>
      <c r="F192" s="62"/>
    </row>
    <row r="193" ht="20.1" customHeight="1" spans="1:6">
      <c r="A193" s="64" t="s">
        <v>833</v>
      </c>
      <c r="B193" s="62"/>
      <c r="C193" s="62"/>
      <c r="D193" s="62"/>
      <c r="E193" s="62"/>
      <c r="F193" s="62"/>
    </row>
    <row r="194" ht="20.1" customHeight="1" spans="1:6">
      <c r="A194" s="64" t="s">
        <v>834</v>
      </c>
      <c r="B194" s="62"/>
      <c r="C194" s="62"/>
      <c r="D194" s="62"/>
      <c r="E194" s="62"/>
      <c r="F194" s="62"/>
    </row>
    <row r="195" ht="20.1" customHeight="1" spans="1:6">
      <c r="A195" s="64" t="s">
        <v>835</v>
      </c>
      <c r="B195" s="62"/>
      <c r="C195" s="62">
        <v>910</v>
      </c>
      <c r="D195" s="62"/>
      <c r="E195" s="62"/>
      <c r="F195" s="62"/>
    </row>
    <row r="196" ht="20.1" customHeight="1" spans="1:6">
      <c r="A196" s="49" t="s">
        <v>836</v>
      </c>
      <c r="B196" s="62">
        <f>SUM(B197,B201,B210,B211)</f>
        <v>2158</v>
      </c>
      <c r="C196" s="62">
        <f>SUM(C197,C201,C210,C211)</f>
        <v>35201</v>
      </c>
      <c r="D196" s="62">
        <f>SUM(D197,D201,D210,D211)</f>
        <v>44</v>
      </c>
      <c r="E196" s="62">
        <f t="shared" ref="E196:E226" si="8">IF(B196=0,"",ROUND(D196/B196*100,1))</f>
        <v>2</v>
      </c>
      <c r="F196" s="62">
        <f t="shared" ref="F196:F226" si="9">IF(C196=0,"",ROUND(D196/C196*100,1))</f>
        <v>0.1</v>
      </c>
    </row>
    <row r="197" ht="20.1" customHeight="1" spans="1:6">
      <c r="A197" s="66" t="s">
        <v>837</v>
      </c>
      <c r="B197" s="62">
        <f>SUM(B198:B200)</f>
        <v>2073</v>
      </c>
      <c r="C197" s="62">
        <f>SUM(C198:C200)</f>
        <v>35060</v>
      </c>
      <c r="D197" s="62">
        <f>SUM(D198:D200)</f>
        <v>0</v>
      </c>
      <c r="E197" s="62">
        <f t="shared" si="8"/>
        <v>0</v>
      </c>
      <c r="F197" s="62">
        <f t="shared" si="9"/>
        <v>0</v>
      </c>
    </row>
    <row r="198" ht="20.1" customHeight="1" spans="1:6">
      <c r="A198" s="66" t="s">
        <v>838</v>
      </c>
      <c r="B198" s="62"/>
      <c r="C198" s="62"/>
      <c r="D198" s="62"/>
      <c r="E198" s="62" t="str">
        <f t="shared" si="8"/>
        <v/>
      </c>
      <c r="F198" s="62" t="str">
        <f t="shared" si="9"/>
        <v/>
      </c>
    </row>
    <row r="199" ht="20.1" customHeight="1" spans="1:6">
      <c r="A199" s="66" t="s">
        <v>839</v>
      </c>
      <c r="B199" s="62">
        <v>2073</v>
      </c>
      <c r="C199" s="62">
        <v>35060</v>
      </c>
      <c r="D199" s="62">
        <v>0</v>
      </c>
      <c r="E199" s="62">
        <f t="shared" si="8"/>
        <v>0</v>
      </c>
      <c r="F199" s="62">
        <f t="shared" si="9"/>
        <v>0</v>
      </c>
    </row>
    <row r="200" ht="20.1" customHeight="1" spans="1:6">
      <c r="A200" s="66" t="s">
        <v>840</v>
      </c>
      <c r="B200" s="62"/>
      <c r="C200" s="62"/>
      <c r="D200" s="62"/>
      <c r="E200" s="62" t="str">
        <f t="shared" si="8"/>
        <v/>
      </c>
      <c r="F200" s="62" t="str">
        <f t="shared" si="9"/>
        <v/>
      </c>
    </row>
    <row r="201" ht="20.1" customHeight="1" spans="1:6">
      <c r="A201" s="66" t="s">
        <v>841</v>
      </c>
      <c r="B201" s="62">
        <f>SUM(B202:B209)</f>
        <v>0</v>
      </c>
      <c r="C201" s="62">
        <f>SUM(C202:C209)</f>
        <v>0</v>
      </c>
      <c r="D201" s="62">
        <f>SUM(D202:D209)</f>
        <v>0</v>
      </c>
      <c r="E201" s="62" t="str">
        <f t="shared" si="8"/>
        <v/>
      </c>
      <c r="F201" s="62" t="str">
        <f t="shared" si="9"/>
        <v/>
      </c>
    </row>
    <row r="202" ht="20.1" customHeight="1" spans="1:6">
      <c r="A202" s="66" t="s">
        <v>842</v>
      </c>
      <c r="B202" s="62"/>
      <c r="C202" s="62"/>
      <c r="D202" s="62"/>
      <c r="E202" s="62" t="str">
        <f t="shared" si="8"/>
        <v/>
      </c>
      <c r="F202" s="62" t="str">
        <f t="shared" si="9"/>
        <v/>
      </c>
    </row>
    <row r="203" ht="20.1" customHeight="1" spans="1:6">
      <c r="A203" s="66" t="s">
        <v>843</v>
      </c>
      <c r="B203" s="62"/>
      <c r="C203" s="62"/>
      <c r="D203" s="62"/>
      <c r="E203" s="62" t="str">
        <f t="shared" si="8"/>
        <v/>
      </c>
      <c r="F203" s="62" t="str">
        <f t="shared" si="9"/>
        <v/>
      </c>
    </row>
    <row r="204" ht="20.1" customHeight="1" spans="1:6">
      <c r="A204" s="66" t="s">
        <v>844</v>
      </c>
      <c r="B204" s="62"/>
      <c r="C204" s="62"/>
      <c r="D204" s="62"/>
      <c r="E204" s="62" t="str">
        <f t="shared" si="8"/>
        <v/>
      </c>
      <c r="F204" s="62" t="str">
        <f t="shared" si="9"/>
        <v/>
      </c>
    </row>
    <row r="205" ht="20.1" customHeight="1" spans="1:6">
      <c r="A205" s="66" t="s">
        <v>845</v>
      </c>
      <c r="B205" s="62"/>
      <c r="C205" s="62"/>
      <c r="D205" s="62"/>
      <c r="E205" s="62" t="str">
        <f t="shared" si="8"/>
        <v/>
      </c>
      <c r="F205" s="62" t="str">
        <f t="shared" si="9"/>
        <v/>
      </c>
    </row>
    <row r="206" ht="20.1" customHeight="1" spans="1:6">
      <c r="A206" s="66" t="s">
        <v>846</v>
      </c>
      <c r="B206" s="62"/>
      <c r="C206" s="62"/>
      <c r="D206" s="62"/>
      <c r="E206" s="62" t="str">
        <f t="shared" si="8"/>
        <v/>
      </c>
      <c r="F206" s="62" t="str">
        <f t="shared" si="9"/>
        <v/>
      </c>
    </row>
    <row r="207" ht="20.1" customHeight="1" spans="1:6">
      <c r="A207" s="66" t="s">
        <v>847</v>
      </c>
      <c r="B207" s="62"/>
      <c r="C207" s="62"/>
      <c r="D207" s="62"/>
      <c r="E207" s="62" t="str">
        <f t="shared" si="8"/>
        <v/>
      </c>
      <c r="F207" s="62" t="str">
        <f t="shared" si="9"/>
        <v/>
      </c>
    </row>
    <row r="208" ht="20.1" customHeight="1" spans="1:6">
      <c r="A208" s="66" t="s">
        <v>848</v>
      </c>
      <c r="B208" s="62"/>
      <c r="C208" s="62"/>
      <c r="D208" s="62"/>
      <c r="E208" s="62" t="str">
        <f t="shared" si="8"/>
        <v/>
      </c>
      <c r="F208" s="62" t="str">
        <f t="shared" si="9"/>
        <v/>
      </c>
    </row>
    <row r="209" ht="20.1" customHeight="1" spans="1:6">
      <c r="A209" s="66" t="s">
        <v>849</v>
      </c>
      <c r="B209" s="62"/>
      <c r="C209" s="62"/>
      <c r="D209" s="62"/>
      <c r="E209" s="62" t="str">
        <f t="shared" si="8"/>
        <v/>
      </c>
      <c r="F209" s="62" t="str">
        <f t="shared" si="9"/>
        <v/>
      </c>
    </row>
    <row r="210" ht="20.1" customHeight="1" spans="1:6">
      <c r="A210" s="66" t="s">
        <v>850</v>
      </c>
      <c r="B210" s="62"/>
      <c r="C210" s="62"/>
      <c r="D210" s="62"/>
      <c r="E210" s="62" t="str">
        <f t="shared" si="8"/>
        <v/>
      </c>
      <c r="F210" s="62" t="str">
        <f t="shared" si="9"/>
        <v/>
      </c>
    </row>
    <row r="211" ht="20.1" customHeight="1" spans="1:6">
      <c r="A211" s="66" t="s">
        <v>851</v>
      </c>
      <c r="B211" s="62">
        <f>SUM(B212:B221)</f>
        <v>85</v>
      </c>
      <c r="C211" s="62">
        <f>SUM(C212:C221)</f>
        <v>141</v>
      </c>
      <c r="D211" s="62">
        <f>SUM(D212:D221)</f>
        <v>44</v>
      </c>
      <c r="E211" s="62">
        <f t="shared" si="8"/>
        <v>51.8</v>
      </c>
      <c r="F211" s="62">
        <f t="shared" si="9"/>
        <v>31.2</v>
      </c>
    </row>
    <row r="212" ht="20.1" customHeight="1" spans="1:6">
      <c r="A212" s="66" t="s">
        <v>852</v>
      </c>
      <c r="B212" s="62">
        <v>85</v>
      </c>
      <c r="C212" s="62">
        <v>141</v>
      </c>
      <c r="D212" s="62"/>
      <c r="E212" s="62">
        <f t="shared" si="8"/>
        <v>0</v>
      </c>
      <c r="F212" s="62">
        <f t="shared" si="9"/>
        <v>0</v>
      </c>
    </row>
    <row r="213" ht="20.1" customHeight="1" spans="1:6">
      <c r="A213" s="66" t="s">
        <v>853</v>
      </c>
      <c r="B213" s="62"/>
      <c r="C213" s="62"/>
      <c r="D213" s="62"/>
      <c r="E213" s="62" t="str">
        <f t="shared" si="8"/>
        <v/>
      </c>
      <c r="F213" s="62" t="str">
        <f t="shared" si="9"/>
        <v/>
      </c>
    </row>
    <row r="214" ht="20.1" customHeight="1" spans="1:6">
      <c r="A214" s="66" t="s">
        <v>854</v>
      </c>
      <c r="B214" s="62"/>
      <c r="C214" s="62"/>
      <c r="D214" s="62"/>
      <c r="E214" s="62" t="str">
        <f t="shared" si="8"/>
        <v/>
      </c>
      <c r="F214" s="62" t="str">
        <f t="shared" si="9"/>
        <v/>
      </c>
    </row>
    <row r="215" ht="20.1" customHeight="1" spans="1:6">
      <c r="A215" s="66" t="s">
        <v>855</v>
      </c>
      <c r="B215" s="62"/>
      <c r="C215" s="62"/>
      <c r="D215" s="62"/>
      <c r="E215" s="62" t="str">
        <f t="shared" si="8"/>
        <v/>
      </c>
      <c r="F215" s="62" t="str">
        <f t="shared" si="9"/>
        <v/>
      </c>
    </row>
    <row r="216" ht="20.1" customHeight="1" spans="1:6">
      <c r="A216" s="66" t="s">
        <v>856</v>
      </c>
      <c r="B216" s="62"/>
      <c r="C216" s="62"/>
      <c r="D216" s="62">
        <v>44</v>
      </c>
      <c r="E216" s="62" t="str">
        <f t="shared" si="8"/>
        <v/>
      </c>
      <c r="F216" s="62" t="str">
        <f t="shared" si="9"/>
        <v/>
      </c>
    </row>
    <row r="217" ht="20.1" customHeight="1" spans="1:6">
      <c r="A217" s="66" t="s">
        <v>857</v>
      </c>
      <c r="B217" s="62"/>
      <c r="C217" s="62"/>
      <c r="D217" s="62"/>
      <c r="E217" s="62" t="str">
        <f t="shared" si="8"/>
        <v/>
      </c>
      <c r="F217" s="62" t="str">
        <f t="shared" si="9"/>
        <v/>
      </c>
    </row>
    <row r="218" ht="20.1" customHeight="1" spans="1:6">
      <c r="A218" s="67" t="s">
        <v>858</v>
      </c>
      <c r="B218" s="62"/>
      <c r="C218" s="62"/>
      <c r="D218" s="62"/>
      <c r="E218" s="62" t="str">
        <f t="shared" si="8"/>
        <v/>
      </c>
      <c r="F218" s="62" t="str">
        <f t="shared" si="9"/>
        <v/>
      </c>
    </row>
    <row r="219" ht="20.1" customHeight="1" spans="1:6">
      <c r="A219" s="66" t="s">
        <v>859</v>
      </c>
      <c r="B219" s="62"/>
      <c r="C219" s="62"/>
      <c r="D219" s="62"/>
      <c r="E219" s="62" t="str">
        <f t="shared" si="8"/>
        <v/>
      </c>
      <c r="F219" s="62" t="str">
        <f t="shared" si="9"/>
        <v/>
      </c>
    </row>
    <row r="220" ht="20.1" customHeight="1" spans="1:6">
      <c r="A220" s="66" t="s">
        <v>860</v>
      </c>
      <c r="B220" s="62"/>
      <c r="C220" s="62"/>
      <c r="D220" s="62"/>
      <c r="E220" s="62" t="str">
        <f t="shared" si="8"/>
        <v/>
      </c>
      <c r="F220" s="62" t="str">
        <f t="shared" si="9"/>
        <v/>
      </c>
    </row>
    <row r="221" ht="20.1" customHeight="1" spans="1:6">
      <c r="A221" s="66" t="s">
        <v>861</v>
      </c>
      <c r="B221" s="62"/>
      <c r="C221" s="62"/>
      <c r="D221" s="62"/>
      <c r="E221" s="62" t="str">
        <f t="shared" si="8"/>
        <v/>
      </c>
      <c r="F221" s="62" t="str">
        <f t="shared" si="9"/>
        <v/>
      </c>
    </row>
    <row r="222" ht="20.1" customHeight="1" spans="1:6">
      <c r="A222" s="63" t="s">
        <v>862</v>
      </c>
      <c r="B222" s="62">
        <f>SUM(B223:B237)</f>
        <v>10613</v>
      </c>
      <c r="C222" s="62">
        <f>SUM(C223:C237)</f>
        <v>10093</v>
      </c>
      <c r="D222" s="62">
        <f>SUM(D223:D237)</f>
        <v>11245</v>
      </c>
      <c r="E222" s="62">
        <f t="shared" si="8"/>
        <v>106</v>
      </c>
      <c r="F222" s="62">
        <f t="shared" si="9"/>
        <v>111.4</v>
      </c>
    </row>
    <row r="223" ht="20.1" customHeight="1" spans="1:6">
      <c r="A223" s="63" t="s">
        <v>863</v>
      </c>
      <c r="B223" s="62"/>
      <c r="C223" s="62"/>
      <c r="D223" s="62"/>
      <c r="E223" s="62" t="str">
        <f t="shared" si="8"/>
        <v/>
      </c>
      <c r="F223" s="62" t="str">
        <f t="shared" si="9"/>
        <v/>
      </c>
    </row>
    <row r="224" ht="20.1" customHeight="1" spans="1:6">
      <c r="A224" s="63" t="s">
        <v>864</v>
      </c>
      <c r="B224" s="62"/>
      <c r="C224" s="62"/>
      <c r="D224" s="62"/>
      <c r="E224" s="62" t="str">
        <f t="shared" si="8"/>
        <v/>
      </c>
      <c r="F224" s="62" t="str">
        <f t="shared" si="9"/>
        <v/>
      </c>
    </row>
    <row r="225" ht="20.1" customHeight="1" spans="1:6">
      <c r="A225" s="63" t="s">
        <v>865</v>
      </c>
      <c r="B225" s="62"/>
      <c r="C225" s="62"/>
      <c r="D225" s="62">
        <v>1604</v>
      </c>
      <c r="E225" s="62" t="str">
        <f t="shared" si="8"/>
        <v/>
      </c>
      <c r="F225" s="62" t="str">
        <f t="shared" si="9"/>
        <v/>
      </c>
    </row>
    <row r="226" ht="20.1" customHeight="1" spans="1:6">
      <c r="A226" s="63" t="s">
        <v>866</v>
      </c>
      <c r="B226" s="62"/>
      <c r="C226" s="62"/>
      <c r="D226" s="62"/>
      <c r="E226" s="62" t="str">
        <f t="shared" si="8"/>
        <v/>
      </c>
      <c r="F226" s="62" t="str">
        <f t="shared" si="9"/>
        <v/>
      </c>
    </row>
    <row r="227" ht="20.1" customHeight="1" spans="1:6">
      <c r="A227" s="63" t="s">
        <v>867</v>
      </c>
      <c r="B227" s="62"/>
      <c r="C227" s="62"/>
      <c r="D227" s="62"/>
      <c r="E227" s="62" t="str">
        <f t="shared" ref="E227:E274" si="10">IF(B227=0,"",ROUND(D227/B227*100,1))</f>
        <v/>
      </c>
      <c r="F227" s="62" t="str">
        <f t="shared" ref="F227:F274" si="11">IF(C227=0,"",ROUND(D227/C227*100,1))</f>
        <v/>
      </c>
    </row>
    <row r="228" ht="20.1" customHeight="1" spans="1:6">
      <c r="A228" s="63" t="s">
        <v>868</v>
      </c>
      <c r="B228" s="62"/>
      <c r="C228" s="62"/>
      <c r="D228" s="62"/>
      <c r="E228" s="62" t="str">
        <f t="shared" si="10"/>
        <v/>
      </c>
      <c r="F228" s="62" t="str">
        <f t="shared" si="11"/>
        <v/>
      </c>
    </row>
    <row r="229" ht="20.1" customHeight="1" spans="1:6">
      <c r="A229" s="63" t="s">
        <v>869</v>
      </c>
      <c r="B229" s="62"/>
      <c r="C229" s="62"/>
      <c r="D229" s="62"/>
      <c r="E229" s="62" t="str">
        <f t="shared" si="10"/>
        <v/>
      </c>
      <c r="F229" s="62" t="str">
        <f t="shared" si="11"/>
        <v/>
      </c>
    </row>
    <row r="230" ht="20.1" customHeight="1" spans="1:6">
      <c r="A230" s="63" t="s">
        <v>870</v>
      </c>
      <c r="B230" s="62"/>
      <c r="C230" s="62"/>
      <c r="D230" s="62"/>
      <c r="E230" s="62" t="str">
        <f t="shared" si="10"/>
        <v/>
      </c>
      <c r="F230" s="62" t="str">
        <f t="shared" si="11"/>
        <v/>
      </c>
    </row>
    <row r="231" ht="20.1" customHeight="1" spans="1:6">
      <c r="A231" s="63" t="s">
        <v>871</v>
      </c>
      <c r="B231" s="62"/>
      <c r="C231" s="62"/>
      <c r="D231" s="62"/>
      <c r="E231" s="62" t="str">
        <f t="shared" si="10"/>
        <v/>
      </c>
      <c r="F231" s="62" t="str">
        <f t="shared" si="11"/>
        <v/>
      </c>
    </row>
    <row r="232" ht="20.1" customHeight="1" spans="1:6">
      <c r="A232" s="63" t="s">
        <v>872</v>
      </c>
      <c r="B232" s="62"/>
      <c r="C232" s="62"/>
      <c r="D232" s="62"/>
      <c r="E232" s="62" t="str">
        <f t="shared" si="10"/>
        <v/>
      </c>
      <c r="F232" s="62" t="str">
        <f t="shared" si="11"/>
        <v/>
      </c>
    </row>
    <row r="233" ht="20.1" customHeight="1" spans="1:6">
      <c r="A233" s="63" t="s">
        <v>873</v>
      </c>
      <c r="B233" s="62">
        <v>421</v>
      </c>
      <c r="C233" s="62">
        <v>421</v>
      </c>
      <c r="D233" s="62">
        <v>421</v>
      </c>
      <c r="E233" s="62">
        <f t="shared" si="10"/>
        <v>100</v>
      </c>
      <c r="F233" s="62">
        <f t="shared" si="11"/>
        <v>100</v>
      </c>
    </row>
    <row r="234" ht="20.1" customHeight="1" spans="1:6">
      <c r="A234" s="63" t="s">
        <v>874</v>
      </c>
      <c r="B234" s="62"/>
      <c r="C234" s="62"/>
      <c r="D234" s="62"/>
      <c r="E234" s="62" t="str">
        <f t="shared" si="10"/>
        <v/>
      </c>
      <c r="F234" s="62" t="str">
        <f t="shared" si="11"/>
        <v/>
      </c>
    </row>
    <row r="235" ht="20.1" customHeight="1" spans="1:6">
      <c r="A235" s="63" t="s">
        <v>875</v>
      </c>
      <c r="B235" s="62">
        <v>5341</v>
      </c>
      <c r="C235" s="62">
        <v>5341</v>
      </c>
      <c r="D235" s="62">
        <v>4804</v>
      </c>
      <c r="E235" s="62">
        <f t="shared" si="10"/>
        <v>89.9</v>
      </c>
      <c r="F235" s="62">
        <f t="shared" si="11"/>
        <v>89.9</v>
      </c>
    </row>
    <row r="236" ht="20.1" customHeight="1" spans="1:6">
      <c r="A236" s="63" t="s">
        <v>876</v>
      </c>
      <c r="B236" s="62">
        <v>3083</v>
      </c>
      <c r="C236" s="62">
        <v>4331</v>
      </c>
      <c r="D236" s="62">
        <v>4416</v>
      </c>
      <c r="E236" s="62">
        <f t="shared" si="10"/>
        <v>143.2</v>
      </c>
      <c r="F236" s="62">
        <f t="shared" si="11"/>
        <v>102</v>
      </c>
    </row>
    <row r="237" ht="20.1" customHeight="1" spans="1:6">
      <c r="A237" s="63" t="s">
        <v>877</v>
      </c>
      <c r="B237" s="62">
        <v>1768</v>
      </c>
      <c r="C237" s="62"/>
      <c r="D237" s="62"/>
      <c r="E237" s="62">
        <f t="shared" si="10"/>
        <v>0</v>
      </c>
      <c r="F237" s="62" t="str">
        <f t="shared" si="11"/>
        <v/>
      </c>
    </row>
    <row r="238" ht="20.1" customHeight="1" spans="1:6">
      <c r="A238" s="63" t="s">
        <v>878</v>
      </c>
      <c r="B238" s="62">
        <f>SUM(B239:B253)</f>
        <v>0</v>
      </c>
      <c r="C238" s="62">
        <f>SUM(C239:C253)</f>
        <v>2</v>
      </c>
      <c r="D238" s="62">
        <f>SUM(D239:D253)</f>
        <v>0</v>
      </c>
      <c r="E238" s="62" t="str">
        <f t="shared" si="10"/>
        <v/>
      </c>
      <c r="F238" s="62">
        <f t="shared" si="11"/>
        <v>0</v>
      </c>
    </row>
    <row r="239" ht="20.1" customHeight="1" spans="1:6">
      <c r="A239" s="63" t="s">
        <v>879</v>
      </c>
      <c r="B239" s="62"/>
      <c r="C239" s="62"/>
      <c r="D239" s="62"/>
      <c r="E239" s="62" t="str">
        <f t="shared" si="10"/>
        <v/>
      </c>
      <c r="F239" s="62" t="str">
        <f t="shared" si="11"/>
        <v/>
      </c>
    </row>
    <row r="240" ht="20.1" customHeight="1" spans="1:6">
      <c r="A240" s="63" t="s">
        <v>880</v>
      </c>
      <c r="B240" s="62"/>
      <c r="C240" s="62"/>
      <c r="D240" s="62"/>
      <c r="E240" s="62" t="str">
        <f t="shared" si="10"/>
        <v/>
      </c>
      <c r="F240" s="62" t="str">
        <f t="shared" si="11"/>
        <v/>
      </c>
    </row>
    <row r="241" ht="20.1" customHeight="1" spans="1:6">
      <c r="A241" s="63" t="s">
        <v>881</v>
      </c>
      <c r="B241" s="62"/>
      <c r="C241" s="62"/>
      <c r="D241" s="62"/>
      <c r="E241" s="62" t="str">
        <f t="shared" si="10"/>
        <v/>
      </c>
      <c r="F241" s="62" t="str">
        <f t="shared" si="11"/>
        <v/>
      </c>
    </row>
    <row r="242" ht="20.1" customHeight="1" spans="1:6">
      <c r="A242" s="63" t="s">
        <v>882</v>
      </c>
      <c r="B242" s="62"/>
      <c r="C242" s="62"/>
      <c r="D242" s="62"/>
      <c r="E242" s="62" t="str">
        <f t="shared" si="10"/>
        <v/>
      </c>
      <c r="F242" s="62" t="str">
        <f t="shared" si="11"/>
        <v/>
      </c>
    </row>
    <row r="243" ht="20.1" customHeight="1" spans="1:6">
      <c r="A243" s="63" t="s">
        <v>883</v>
      </c>
      <c r="B243" s="62"/>
      <c r="C243" s="62"/>
      <c r="D243" s="62"/>
      <c r="E243" s="62" t="str">
        <f t="shared" si="10"/>
        <v/>
      </c>
      <c r="F243" s="62" t="str">
        <f t="shared" si="11"/>
        <v/>
      </c>
    </row>
    <row r="244" ht="20.1" customHeight="1" spans="1:6">
      <c r="A244" s="63" t="s">
        <v>884</v>
      </c>
      <c r="B244" s="62"/>
      <c r="C244" s="62"/>
      <c r="D244" s="62"/>
      <c r="E244" s="62" t="str">
        <f t="shared" si="10"/>
        <v/>
      </c>
      <c r="F244" s="62" t="str">
        <f t="shared" si="11"/>
        <v/>
      </c>
    </row>
    <row r="245" ht="20.1" customHeight="1" spans="1:6">
      <c r="A245" s="63" t="s">
        <v>885</v>
      </c>
      <c r="B245" s="62"/>
      <c r="C245" s="62"/>
      <c r="D245" s="62"/>
      <c r="E245" s="62" t="str">
        <f t="shared" si="10"/>
        <v/>
      </c>
      <c r="F245" s="62" t="str">
        <f t="shared" si="11"/>
        <v/>
      </c>
    </row>
    <row r="246" ht="20.1" customHeight="1" spans="1:6">
      <c r="A246" s="63" t="s">
        <v>886</v>
      </c>
      <c r="B246" s="62"/>
      <c r="C246" s="62"/>
      <c r="D246" s="62"/>
      <c r="E246" s="62" t="str">
        <f t="shared" si="10"/>
        <v/>
      </c>
      <c r="F246" s="62" t="str">
        <f t="shared" si="11"/>
        <v/>
      </c>
    </row>
    <row r="247" ht="20.1" customHeight="1" spans="1:6">
      <c r="A247" s="63" t="s">
        <v>887</v>
      </c>
      <c r="B247" s="62"/>
      <c r="C247" s="62"/>
      <c r="D247" s="62"/>
      <c r="E247" s="62" t="str">
        <f t="shared" si="10"/>
        <v/>
      </c>
      <c r="F247" s="62" t="str">
        <f t="shared" si="11"/>
        <v/>
      </c>
    </row>
    <row r="248" ht="20.1" customHeight="1" spans="1:6">
      <c r="A248" s="63" t="s">
        <v>888</v>
      </c>
      <c r="B248" s="62"/>
      <c r="C248" s="62"/>
      <c r="D248" s="62"/>
      <c r="E248" s="62" t="str">
        <f t="shared" si="10"/>
        <v/>
      </c>
      <c r="F248" s="62" t="str">
        <f t="shared" si="11"/>
        <v/>
      </c>
    </row>
    <row r="249" ht="20.1" customHeight="1" spans="1:6">
      <c r="A249" s="63" t="s">
        <v>889</v>
      </c>
      <c r="B249" s="62"/>
      <c r="C249" s="62"/>
      <c r="D249" s="62"/>
      <c r="E249" s="62" t="str">
        <f t="shared" si="10"/>
        <v/>
      </c>
      <c r="F249" s="62" t="str">
        <f t="shared" si="11"/>
        <v/>
      </c>
    </row>
    <row r="250" ht="20.1" customHeight="1" spans="1:6">
      <c r="A250" s="63" t="s">
        <v>890</v>
      </c>
      <c r="B250" s="62"/>
      <c r="C250" s="62"/>
      <c r="D250" s="62"/>
      <c r="E250" s="62" t="str">
        <f t="shared" si="10"/>
        <v/>
      </c>
      <c r="F250" s="62" t="str">
        <f t="shared" si="11"/>
        <v/>
      </c>
    </row>
    <row r="251" ht="20.1" customHeight="1" spans="1:6">
      <c r="A251" s="63" t="s">
        <v>891</v>
      </c>
      <c r="B251" s="62"/>
      <c r="C251" s="62"/>
      <c r="D251" s="62"/>
      <c r="E251" s="62" t="str">
        <f t="shared" si="10"/>
        <v/>
      </c>
      <c r="F251" s="62" t="str">
        <f t="shared" si="11"/>
        <v/>
      </c>
    </row>
    <row r="252" ht="20.1" customHeight="1" spans="1:6">
      <c r="A252" s="63" t="s">
        <v>892</v>
      </c>
      <c r="B252" s="62"/>
      <c r="C252" s="62">
        <v>2</v>
      </c>
      <c r="D252" s="62"/>
      <c r="E252" s="62" t="str">
        <f t="shared" si="10"/>
        <v/>
      </c>
      <c r="F252" s="62">
        <f t="shared" si="11"/>
        <v>0</v>
      </c>
    </row>
    <row r="253" ht="20.1" customHeight="1" spans="1:6">
      <c r="A253" s="63" t="s">
        <v>893</v>
      </c>
      <c r="B253" s="62"/>
      <c r="C253" s="62"/>
      <c r="D253" s="62"/>
      <c r="E253" s="62" t="str">
        <f t="shared" si="10"/>
        <v/>
      </c>
      <c r="F253" s="62" t="str">
        <f t="shared" si="11"/>
        <v/>
      </c>
    </row>
    <row r="254" ht="20.1" customHeight="1" spans="1:6">
      <c r="A254" s="63" t="s">
        <v>894</v>
      </c>
      <c r="B254" s="62">
        <f>SUM(B255,B268)</f>
        <v>0</v>
      </c>
      <c r="C254" s="62">
        <f>SUM(C255,C268)</f>
        <v>0</v>
      </c>
      <c r="D254" s="62">
        <f>SUM(D255,D268)</f>
        <v>0</v>
      </c>
      <c r="E254" s="62" t="str">
        <f t="shared" si="10"/>
        <v/>
      </c>
      <c r="F254" s="62" t="str">
        <f t="shared" si="11"/>
        <v/>
      </c>
    </row>
    <row r="255" ht="20.1" customHeight="1" spans="1:6">
      <c r="A255" s="63" t="s">
        <v>895</v>
      </c>
      <c r="B255" s="62">
        <f>SUM(B256:B267)</f>
        <v>0</v>
      </c>
      <c r="C255" s="62">
        <f>SUM(C256:C267)</f>
        <v>0</v>
      </c>
      <c r="D255" s="62">
        <f>SUM(D256:D267)</f>
        <v>0</v>
      </c>
      <c r="E255" s="62" t="str">
        <f t="shared" si="10"/>
        <v/>
      </c>
      <c r="F255" s="62" t="str">
        <f t="shared" si="11"/>
        <v/>
      </c>
    </row>
    <row r="256" ht="20.1" customHeight="1" spans="1:6">
      <c r="A256" s="63" t="s">
        <v>896</v>
      </c>
      <c r="B256" s="62"/>
      <c r="C256" s="62"/>
      <c r="D256" s="62"/>
      <c r="E256" s="62" t="str">
        <f t="shared" si="10"/>
        <v/>
      </c>
      <c r="F256" s="62" t="str">
        <f t="shared" si="11"/>
        <v/>
      </c>
    </row>
    <row r="257" ht="20.1" customHeight="1" spans="1:6">
      <c r="A257" s="63" t="s">
        <v>897</v>
      </c>
      <c r="B257" s="62"/>
      <c r="C257" s="62"/>
      <c r="D257" s="62"/>
      <c r="E257" s="62" t="str">
        <f t="shared" si="10"/>
        <v/>
      </c>
      <c r="F257" s="62" t="str">
        <f t="shared" si="11"/>
        <v/>
      </c>
    </row>
    <row r="258" ht="20.1" customHeight="1" spans="1:6">
      <c r="A258" s="63" t="s">
        <v>898</v>
      </c>
      <c r="B258" s="62"/>
      <c r="C258" s="62"/>
      <c r="D258" s="62"/>
      <c r="E258" s="62" t="str">
        <f t="shared" si="10"/>
        <v/>
      </c>
      <c r="F258" s="62" t="str">
        <f t="shared" si="11"/>
        <v/>
      </c>
    </row>
    <row r="259" ht="20.1" customHeight="1" spans="1:6">
      <c r="A259" s="63" t="s">
        <v>899</v>
      </c>
      <c r="B259" s="62"/>
      <c r="C259" s="62"/>
      <c r="D259" s="62"/>
      <c r="E259" s="62" t="str">
        <f t="shared" si="10"/>
        <v/>
      </c>
      <c r="F259" s="62" t="str">
        <f t="shared" si="11"/>
        <v/>
      </c>
    </row>
    <row r="260" ht="20.1" customHeight="1" spans="1:6">
      <c r="A260" s="63" t="s">
        <v>900</v>
      </c>
      <c r="B260" s="62"/>
      <c r="C260" s="62"/>
      <c r="D260" s="62"/>
      <c r="E260" s="62" t="str">
        <f t="shared" si="10"/>
        <v/>
      </c>
      <c r="F260" s="62" t="str">
        <f t="shared" si="11"/>
        <v/>
      </c>
    </row>
    <row r="261" ht="20.1" customHeight="1" spans="1:6">
      <c r="A261" s="63" t="s">
        <v>901</v>
      </c>
      <c r="B261" s="62"/>
      <c r="C261" s="62"/>
      <c r="D261" s="62"/>
      <c r="E261" s="62" t="str">
        <f t="shared" si="10"/>
        <v/>
      </c>
      <c r="F261" s="62" t="str">
        <f t="shared" si="11"/>
        <v/>
      </c>
    </row>
    <row r="262" ht="20.1" customHeight="1" spans="1:6">
      <c r="A262" s="63" t="s">
        <v>902</v>
      </c>
      <c r="B262" s="62"/>
      <c r="C262" s="62"/>
      <c r="D262" s="62"/>
      <c r="E262" s="62" t="str">
        <f t="shared" si="10"/>
        <v/>
      </c>
      <c r="F262" s="62" t="str">
        <f t="shared" si="11"/>
        <v/>
      </c>
    </row>
    <row r="263" ht="20.1" customHeight="1" spans="1:6">
      <c r="A263" s="63" t="s">
        <v>903</v>
      </c>
      <c r="B263" s="62"/>
      <c r="C263" s="62"/>
      <c r="D263" s="62"/>
      <c r="E263" s="62" t="str">
        <f t="shared" si="10"/>
        <v/>
      </c>
      <c r="F263" s="62" t="str">
        <f t="shared" si="11"/>
        <v/>
      </c>
    </row>
    <row r="264" spans="1:6">
      <c r="A264" s="63" t="s">
        <v>904</v>
      </c>
      <c r="B264" s="62"/>
      <c r="C264" s="62"/>
      <c r="D264" s="62"/>
      <c r="E264" s="62" t="str">
        <f t="shared" si="10"/>
        <v/>
      </c>
      <c r="F264" s="62" t="str">
        <f t="shared" si="11"/>
        <v/>
      </c>
    </row>
    <row r="265" spans="1:6">
      <c r="A265" s="63" t="s">
        <v>905</v>
      </c>
      <c r="B265" s="62"/>
      <c r="C265" s="62"/>
      <c r="D265" s="62"/>
      <c r="E265" s="62" t="str">
        <f t="shared" si="10"/>
        <v/>
      </c>
      <c r="F265" s="62" t="str">
        <f t="shared" si="11"/>
        <v/>
      </c>
    </row>
    <row r="266" spans="1:6">
      <c r="A266" s="63" t="s">
        <v>906</v>
      </c>
      <c r="B266" s="62"/>
      <c r="C266" s="62"/>
      <c r="D266" s="62"/>
      <c r="E266" s="62" t="str">
        <f t="shared" si="10"/>
        <v/>
      </c>
      <c r="F266" s="62" t="str">
        <f t="shared" si="11"/>
        <v/>
      </c>
    </row>
    <row r="267" spans="1:6">
      <c r="A267" s="63" t="s">
        <v>907</v>
      </c>
      <c r="B267" s="62"/>
      <c r="C267" s="62"/>
      <c r="D267" s="62"/>
      <c r="E267" s="62" t="str">
        <f t="shared" si="10"/>
        <v/>
      </c>
      <c r="F267" s="62" t="str">
        <f t="shared" si="11"/>
        <v/>
      </c>
    </row>
    <row r="268" spans="1:6">
      <c r="A268" s="63" t="s">
        <v>908</v>
      </c>
      <c r="B268" s="62">
        <f>SUM(B269:B274)</f>
        <v>0</v>
      </c>
      <c r="C268" s="62">
        <f>SUM(C269:C274)</f>
        <v>0</v>
      </c>
      <c r="D268" s="62">
        <f>SUM(D269:D274)</f>
        <v>0</v>
      </c>
      <c r="E268" s="62" t="str">
        <f t="shared" si="10"/>
        <v/>
      </c>
      <c r="F268" s="62" t="str">
        <f t="shared" si="11"/>
        <v/>
      </c>
    </row>
    <row r="269" spans="1:6">
      <c r="A269" s="63" t="s">
        <v>909</v>
      </c>
      <c r="B269" s="62"/>
      <c r="C269" s="62"/>
      <c r="D269" s="62"/>
      <c r="E269" s="62" t="str">
        <f t="shared" si="10"/>
        <v/>
      </c>
      <c r="F269" s="62" t="str">
        <f t="shared" si="11"/>
        <v/>
      </c>
    </row>
    <row r="270" spans="1:6">
      <c r="A270" s="63" t="s">
        <v>910</v>
      </c>
      <c r="B270" s="62"/>
      <c r="C270" s="62"/>
      <c r="D270" s="62"/>
      <c r="E270" s="62" t="str">
        <f t="shared" si="10"/>
        <v/>
      </c>
      <c r="F270" s="62" t="str">
        <f t="shared" si="11"/>
        <v/>
      </c>
    </row>
    <row r="271" spans="1:6">
      <c r="A271" s="63" t="s">
        <v>911</v>
      </c>
      <c r="B271" s="62"/>
      <c r="C271" s="62"/>
      <c r="D271" s="62"/>
      <c r="E271" s="62" t="str">
        <f t="shared" si="10"/>
        <v/>
      </c>
      <c r="F271" s="62" t="str">
        <f t="shared" si="11"/>
        <v/>
      </c>
    </row>
    <row r="272" spans="1:6">
      <c r="A272" s="63" t="s">
        <v>912</v>
      </c>
      <c r="B272" s="62"/>
      <c r="C272" s="62"/>
      <c r="D272" s="62"/>
      <c r="E272" s="62" t="str">
        <f t="shared" si="10"/>
        <v/>
      </c>
      <c r="F272" s="62" t="str">
        <f t="shared" si="11"/>
        <v/>
      </c>
    </row>
    <row r="273" spans="1:6">
      <c r="A273" s="63" t="s">
        <v>913</v>
      </c>
      <c r="B273" s="62"/>
      <c r="C273" s="62"/>
      <c r="D273" s="62"/>
      <c r="E273" s="62" t="str">
        <f t="shared" si="10"/>
        <v/>
      </c>
      <c r="F273" s="62" t="str">
        <f t="shared" si="11"/>
        <v/>
      </c>
    </row>
    <row r="274" spans="1:6">
      <c r="A274" s="63" t="s">
        <v>914</v>
      </c>
      <c r="B274" s="62"/>
      <c r="C274" s="62"/>
      <c r="D274" s="62"/>
      <c r="E274" s="62" t="str">
        <f t="shared" si="10"/>
        <v/>
      </c>
      <c r="F274" s="62" t="str">
        <f t="shared" si="11"/>
        <v/>
      </c>
    </row>
    <row r="275" spans="1:6">
      <c r="A275" s="66"/>
      <c r="B275" s="62"/>
      <c r="C275" s="62"/>
      <c r="D275" s="62"/>
      <c r="E275" s="62"/>
      <c r="F275" s="62"/>
    </row>
    <row r="276" spans="1:6">
      <c r="A276" s="66"/>
      <c r="B276" s="62"/>
      <c r="C276" s="62"/>
      <c r="D276" s="62"/>
      <c r="E276" s="62"/>
      <c r="F276" s="62"/>
    </row>
    <row r="277" spans="1:6">
      <c r="A277" s="68" t="s">
        <v>915</v>
      </c>
      <c r="B277" s="62">
        <f>SUM(B6,B22,B34,B45,B103,B142,B186,B196,B222,B238,B254)</f>
        <v>60307</v>
      </c>
      <c r="C277" s="62">
        <f>SUM(C6,C22,C34,C45,C103,C142,C186,C196,C222,C238,C254)</f>
        <v>127874</v>
      </c>
      <c r="D277" s="62">
        <f>SUM(D6,D22,D34,D45,D103,D142,D186,D196,D222,D238,D254)</f>
        <v>38586</v>
      </c>
      <c r="E277" s="62">
        <f t="shared" ref="E277:E285" si="12">IF(B277=0,"",ROUND(D277/B277*100,1))</f>
        <v>64</v>
      </c>
      <c r="F277" s="62">
        <f t="shared" ref="F277:F285" si="13">IF(C277=0,"",ROUND(D277/C277*100,1))</f>
        <v>30.2</v>
      </c>
    </row>
    <row r="278" spans="1:6">
      <c r="A278" s="69" t="s">
        <v>916</v>
      </c>
      <c r="B278" s="62">
        <f>SUM(B279:B282,B285)</f>
        <v>0</v>
      </c>
      <c r="C278" s="62">
        <f>SUM(C279:C282,C285)</f>
        <v>42813</v>
      </c>
      <c r="D278" s="62">
        <f>SUM(D279:D282,D285)</f>
        <v>0</v>
      </c>
      <c r="E278" s="62" t="str">
        <f t="shared" si="12"/>
        <v/>
      </c>
      <c r="F278" s="62">
        <f t="shared" si="13"/>
        <v>0</v>
      </c>
    </row>
    <row r="279" spans="1:6">
      <c r="A279" s="70" t="s">
        <v>917</v>
      </c>
      <c r="B279" s="62"/>
      <c r="C279" s="62"/>
      <c r="D279" s="62"/>
      <c r="E279" s="62" t="str">
        <f t="shared" si="12"/>
        <v/>
      </c>
      <c r="F279" s="62" t="str">
        <f t="shared" si="13"/>
        <v/>
      </c>
    </row>
    <row r="280" spans="1:6">
      <c r="A280" s="70" t="s">
        <v>918</v>
      </c>
      <c r="B280" s="62"/>
      <c r="C280" s="62">
        <v>112</v>
      </c>
      <c r="D280" s="62"/>
      <c r="E280" s="62" t="str">
        <f t="shared" si="12"/>
        <v/>
      </c>
      <c r="F280" s="62">
        <f t="shared" si="13"/>
        <v>0</v>
      </c>
    </row>
    <row r="281" spans="1:6">
      <c r="A281" s="70" t="s">
        <v>919</v>
      </c>
      <c r="B281" s="62"/>
      <c r="C281" s="62">
        <v>4585</v>
      </c>
      <c r="D281" s="62"/>
      <c r="E281" s="62" t="str">
        <f t="shared" si="12"/>
        <v/>
      </c>
      <c r="F281" s="62">
        <f t="shared" si="13"/>
        <v>0</v>
      </c>
    </row>
    <row r="282" spans="1:6">
      <c r="A282" s="70" t="s">
        <v>920</v>
      </c>
      <c r="B282" s="62"/>
      <c r="C282" s="62">
        <v>38116</v>
      </c>
      <c r="D282" s="62"/>
      <c r="E282" s="62" t="str">
        <f t="shared" si="12"/>
        <v/>
      </c>
      <c r="F282" s="62">
        <f t="shared" si="13"/>
        <v>0</v>
      </c>
    </row>
    <row r="283" spans="1:6">
      <c r="A283" s="69" t="s">
        <v>921</v>
      </c>
      <c r="B283" s="62">
        <v>40000</v>
      </c>
      <c r="C283" s="62">
        <f>SUM(C284)</f>
        <v>75000</v>
      </c>
      <c r="D283" s="62"/>
      <c r="E283" s="62">
        <f t="shared" si="12"/>
        <v>0</v>
      </c>
      <c r="F283" s="62">
        <f t="shared" si="13"/>
        <v>0</v>
      </c>
    </row>
    <row r="284" spans="1:6">
      <c r="A284" s="71" t="s">
        <v>922</v>
      </c>
      <c r="B284" s="62">
        <v>40000</v>
      </c>
      <c r="C284" s="62">
        <v>75000</v>
      </c>
      <c r="D284" s="62"/>
      <c r="E284" s="62">
        <f t="shared" si="12"/>
        <v>0</v>
      </c>
      <c r="F284" s="62">
        <f t="shared" si="13"/>
        <v>0</v>
      </c>
    </row>
    <row r="285" spans="1:6">
      <c r="A285" s="71" t="s">
        <v>923</v>
      </c>
      <c r="B285" s="62"/>
      <c r="C285" s="62"/>
      <c r="D285" s="62"/>
      <c r="E285" s="62" t="str">
        <f t="shared" si="12"/>
        <v/>
      </c>
      <c r="F285" s="62" t="str">
        <f t="shared" si="13"/>
        <v/>
      </c>
    </row>
    <row r="286" spans="1:6">
      <c r="A286" s="71"/>
      <c r="B286" s="62"/>
      <c r="C286" s="62"/>
      <c r="D286" s="62"/>
      <c r="E286" s="62"/>
      <c r="F286" s="62"/>
    </row>
    <row r="287" spans="1:6">
      <c r="A287" s="71"/>
      <c r="B287" s="62"/>
      <c r="C287" s="62"/>
      <c r="D287" s="62"/>
      <c r="E287" s="62"/>
      <c r="F287" s="62"/>
    </row>
    <row r="288" spans="1:6">
      <c r="A288" s="68" t="s">
        <v>18</v>
      </c>
      <c r="B288" s="62">
        <f>SUM(B277:B278,B283)</f>
        <v>100307</v>
      </c>
      <c r="C288" s="62">
        <f>SUM(C277:C278,C283)</f>
        <v>245687</v>
      </c>
      <c r="D288" s="62">
        <f>SUM(D277:D278,D283)</f>
        <v>38586</v>
      </c>
      <c r="E288" s="62">
        <f>IF(B288=0,"",ROUND(D288/B288*100,1))</f>
        <v>38.5</v>
      </c>
      <c r="F288" s="62">
        <f>IF(C288=0,"",ROUND(D288/C288*100,1))</f>
        <v>15.7</v>
      </c>
    </row>
  </sheetData>
  <sheetProtection formatCells="0" formatColumns="0" formatRows="0" insertRows="0" insertColumns="0" insertHyperlinks="0" deleteColumns="0" deleteRows="0" sort="0" autoFilter="0" pivotTables="0"/>
  <autoFilter xmlns:etc="http://www.wps.cn/officeDocument/2017/etCustomData" ref="A5:F288" etc:filterBottomFollowUsedRange="1">
    <extLst/>
  </autoFilter>
  <mergeCells count="5">
    <mergeCell ref="A2:F2"/>
    <mergeCell ref="D4:F4"/>
    <mergeCell ref="A4:A5"/>
    <mergeCell ref="B4:B5"/>
    <mergeCell ref="C4:C5"/>
  </mergeCells>
  <printOptions horizontalCentered="1"/>
  <pageMargins left="0.4680555" right="0.4680555" top="0.5902778" bottom="0.4680555" header="0.3104167" footer="0.3104167"/>
  <pageSetup paperSize="9" scale="64"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4"/>
  <sheetViews>
    <sheetView showGridLines="0" showZeros="0" zoomScale="115" zoomScaleNormal="115" workbookViewId="0">
      <pane xSplit="1" ySplit="5" topLeftCell="B52" activePane="bottomRight" state="frozen"/>
      <selection/>
      <selection pane="topRight"/>
      <selection pane="bottomLeft"/>
      <selection pane="bottomRight" activeCell="A3" sqref="A3:H63"/>
    </sheetView>
  </sheetViews>
  <sheetFormatPr defaultColWidth="9" defaultRowHeight="14.25"/>
  <cols>
    <col min="1" max="1" width="63.3833333333333" style="35" customWidth="1"/>
    <col min="2" max="8" width="10.975" style="36" customWidth="1"/>
    <col min="9" max="9" width="9" style="37"/>
    <col min="10" max="16379" width="9" style="35"/>
    <col min="16380" max="16384" width="9" style="33"/>
  </cols>
  <sheetData>
    <row r="1" s="33" customFormat="1" ht="20.45" customHeight="1" spans="1:9">
      <c r="A1" s="3" t="s">
        <v>924</v>
      </c>
      <c r="B1" s="38"/>
      <c r="C1" s="38"/>
      <c r="D1" s="38"/>
      <c r="E1" s="38"/>
      <c r="F1" s="38"/>
    </row>
    <row r="2" s="33" customFormat="1" ht="33" customHeight="1" spans="1:9">
      <c r="A2" s="10" t="s">
        <v>925</v>
      </c>
      <c r="B2" s="10"/>
      <c r="C2" s="10"/>
      <c r="D2" s="10"/>
      <c r="E2" s="10"/>
      <c r="F2" s="10"/>
      <c r="G2" s="10"/>
      <c r="H2" s="10"/>
    </row>
    <row r="3" s="33" customFormat="1" ht="20.1" customHeight="1" spans="1:9">
      <c r="A3" s="39"/>
      <c r="B3" s="40"/>
      <c r="C3" s="40"/>
      <c r="D3" s="40"/>
      <c r="E3" s="40"/>
      <c r="F3" s="40"/>
      <c r="G3" s="39"/>
      <c r="H3" s="39" t="s">
        <v>2</v>
      </c>
    </row>
    <row r="4" s="34" customFormat="1" ht="31.5" customHeight="1" spans="1:9">
      <c r="A4" s="41" t="s">
        <v>3</v>
      </c>
      <c r="B4" s="42" t="s">
        <v>77</v>
      </c>
      <c r="C4" s="42" t="s">
        <v>926</v>
      </c>
      <c r="D4" s="42" t="s">
        <v>927</v>
      </c>
      <c r="E4" s="42" t="s">
        <v>928</v>
      </c>
      <c r="F4" s="42" t="s">
        <v>16</v>
      </c>
      <c r="G4" s="42" t="s">
        <v>929</v>
      </c>
      <c r="H4" s="42" t="s">
        <v>930</v>
      </c>
      <c r="I4" s="43"/>
    </row>
    <row r="5" s="34" customFormat="1" ht="27.75" customHeight="1" spans="1:9">
      <c r="A5" s="41"/>
      <c r="B5" s="42"/>
      <c r="C5" s="42"/>
      <c r="D5" s="44"/>
      <c r="E5" s="45"/>
      <c r="F5" s="42"/>
      <c r="G5" s="42"/>
      <c r="H5" s="42"/>
      <c r="I5" s="43"/>
    </row>
    <row r="6" ht="18.45" customHeight="1" spans="1:9">
      <c r="A6" s="46" t="s">
        <v>679</v>
      </c>
      <c r="B6" s="47">
        <f>B7+B8+B9</f>
        <v>3</v>
      </c>
      <c r="C6" s="47">
        <f t="shared" ref="C6:H6" si="0">SUM(C7:C9)</f>
        <v>0</v>
      </c>
      <c r="D6" s="47">
        <f t="shared" si="0"/>
        <v>3</v>
      </c>
      <c r="E6" s="47">
        <f t="shared" si="0"/>
        <v>0</v>
      </c>
      <c r="F6" s="47">
        <f t="shared" si="0"/>
        <v>0</v>
      </c>
      <c r="G6" s="47">
        <f t="shared" si="0"/>
        <v>0</v>
      </c>
      <c r="H6" s="47">
        <f t="shared" si="0"/>
        <v>0</v>
      </c>
    </row>
    <row r="7" ht="18.45" customHeight="1" spans="1:9">
      <c r="A7" s="48" t="s">
        <v>931</v>
      </c>
      <c r="B7" s="47">
        <f>SUM(C7:H7)</f>
        <v>3</v>
      </c>
      <c r="C7" s="47"/>
      <c r="D7" s="47">
        <v>3</v>
      </c>
      <c r="E7" s="47"/>
      <c r="F7" s="47"/>
      <c r="G7" s="47"/>
      <c r="H7" s="47"/>
    </row>
    <row r="8" ht="18.45" customHeight="1" spans="1:9">
      <c r="A8" s="48" t="s">
        <v>932</v>
      </c>
      <c r="B8" s="47">
        <f>SUM(C8:H8)</f>
        <v>0</v>
      </c>
      <c r="C8" s="47"/>
      <c r="D8" s="47"/>
      <c r="E8" s="47"/>
      <c r="F8" s="47"/>
      <c r="G8" s="47"/>
      <c r="H8" s="47"/>
    </row>
    <row r="9" ht="18.45" customHeight="1" spans="1:9">
      <c r="A9" s="48" t="s">
        <v>933</v>
      </c>
      <c r="B9" s="47">
        <f>SUM(C9:H9)</f>
        <v>0</v>
      </c>
      <c r="C9" s="47"/>
      <c r="D9" s="47"/>
      <c r="E9" s="47"/>
      <c r="F9" s="47"/>
      <c r="G9" s="47"/>
      <c r="H9" s="47"/>
    </row>
    <row r="10" ht="18.45" customHeight="1" spans="1:9">
      <c r="A10" s="46" t="s">
        <v>695</v>
      </c>
      <c r="B10" s="47">
        <f>D10</f>
        <v>0</v>
      </c>
      <c r="C10" s="47">
        <f t="shared" ref="C10:H10" si="1">SUM(C11:C13)</f>
        <v>0</v>
      </c>
      <c r="D10" s="47"/>
      <c r="E10" s="47">
        <f t="shared" si="1"/>
        <v>0</v>
      </c>
      <c r="F10" s="47">
        <f t="shared" si="1"/>
        <v>0</v>
      </c>
      <c r="G10" s="47">
        <f t="shared" si="1"/>
        <v>0</v>
      </c>
      <c r="H10" s="47">
        <f t="shared" si="1"/>
        <v>0</v>
      </c>
    </row>
    <row r="11" ht="18.45" customHeight="1" spans="1:9">
      <c r="A11" s="49" t="s">
        <v>934</v>
      </c>
      <c r="B11" s="47">
        <f>SUM(C11:H11)</f>
        <v>0</v>
      </c>
      <c r="C11" s="47"/>
      <c r="D11" s="47"/>
      <c r="E11" s="47"/>
      <c r="F11" s="47"/>
      <c r="G11" s="47"/>
      <c r="H11" s="47"/>
    </row>
    <row r="12" ht="18.45" customHeight="1" spans="1:9">
      <c r="A12" s="49" t="s">
        <v>935</v>
      </c>
      <c r="B12" s="47">
        <f>SUM(C12:H12)</f>
        <v>0</v>
      </c>
      <c r="C12" s="47"/>
      <c r="D12" s="47"/>
      <c r="E12" s="47"/>
      <c r="F12" s="47"/>
      <c r="G12" s="47"/>
      <c r="H12" s="47"/>
    </row>
    <row r="13" ht="18.45" customHeight="1" spans="1:9">
      <c r="A13" s="49" t="s">
        <v>936</v>
      </c>
      <c r="B13" s="47">
        <f>SUM(C13:H13)</f>
        <v>0</v>
      </c>
      <c r="C13" s="47"/>
      <c r="D13" s="47"/>
      <c r="E13" s="47"/>
      <c r="F13" s="47"/>
      <c r="G13" s="47"/>
      <c r="H13" s="47"/>
    </row>
    <row r="14" ht="18.45" customHeight="1" spans="1:9">
      <c r="A14" s="49" t="s">
        <v>700</v>
      </c>
      <c r="B14" s="47"/>
      <c r="C14" s="47"/>
      <c r="D14" s="47"/>
      <c r="E14" s="47"/>
      <c r="F14" s="47"/>
      <c r="G14" s="47"/>
      <c r="H14" s="47"/>
    </row>
    <row r="15" ht="18.45" customHeight="1" spans="1:9">
      <c r="A15" s="49" t="s">
        <v>696</v>
      </c>
      <c r="B15" s="47"/>
      <c r="C15" s="47"/>
      <c r="D15" s="47"/>
      <c r="E15" s="47"/>
      <c r="F15" s="47"/>
      <c r="G15" s="47"/>
      <c r="H15" s="47"/>
    </row>
    <row r="16" ht="18.45" customHeight="1" spans="1:9">
      <c r="A16" s="50" t="s">
        <v>706</v>
      </c>
      <c r="B16" s="47">
        <f>B17+B18</f>
        <v>0</v>
      </c>
      <c r="C16" s="47">
        <f t="shared" ref="C16:H16" si="2">SUM(C17:C18)</f>
        <v>0</v>
      </c>
      <c r="D16" s="47">
        <f t="shared" si="2"/>
        <v>0</v>
      </c>
      <c r="E16" s="47">
        <f t="shared" si="2"/>
        <v>0</v>
      </c>
      <c r="F16" s="47">
        <f t="shared" si="2"/>
        <v>0</v>
      </c>
      <c r="G16" s="47">
        <f t="shared" si="2"/>
        <v>0</v>
      </c>
      <c r="H16" s="47">
        <f t="shared" si="2"/>
        <v>0</v>
      </c>
    </row>
    <row r="17" ht="18.45" customHeight="1" spans="1:8">
      <c r="A17" s="46" t="s">
        <v>707</v>
      </c>
      <c r="B17" s="47">
        <f>SUM(C17:H17)</f>
        <v>0</v>
      </c>
      <c r="C17" s="47"/>
      <c r="D17" s="47"/>
      <c r="E17" s="47"/>
      <c r="F17" s="47"/>
      <c r="G17" s="47"/>
      <c r="H17" s="47"/>
    </row>
    <row r="18" ht="18.45" customHeight="1" spans="1:8">
      <c r="A18" s="46" t="s">
        <v>712</v>
      </c>
      <c r="B18" s="47">
        <f>SUM(C18:H18)</f>
        <v>0</v>
      </c>
      <c r="C18" s="47"/>
      <c r="D18" s="47"/>
      <c r="E18" s="47"/>
      <c r="F18" s="47"/>
      <c r="G18" s="47"/>
      <c r="H18" s="47"/>
    </row>
    <row r="19" ht="18.45" customHeight="1" spans="1:8">
      <c r="A19" s="50" t="s">
        <v>717</v>
      </c>
      <c r="B19" s="47">
        <f>SUM(B20:B29)</f>
        <v>26870</v>
      </c>
      <c r="C19" s="47">
        <f t="shared" ref="C19:H19" si="3">SUM(C20:C29)</f>
        <v>0</v>
      </c>
      <c r="D19" s="47">
        <f t="shared" si="3"/>
        <v>0</v>
      </c>
      <c r="E19" s="47">
        <f t="shared" si="3"/>
        <v>26870</v>
      </c>
      <c r="F19" s="47">
        <f t="shared" si="3"/>
        <v>0</v>
      </c>
      <c r="G19" s="47">
        <f t="shared" si="3"/>
        <v>0</v>
      </c>
      <c r="H19" s="47">
        <f t="shared" si="3"/>
        <v>0</v>
      </c>
    </row>
    <row r="20" ht="18.45" customHeight="1" spans="1:8">
      <c r="A20" s="46" t="s">
        <v>718</v>
      </c>
      <c r="B20" s="47">
        <f t="shared" ref="B19:B35" si="4">SUM(C20:H20)</f>
        <v>11112</v>
      </c>
      <c r="C20" s="47"/>
      <c r="D20" s="47"/>
      <c r="E20" s="47">
        <v>11112</v>
      </c>
      <c r="F20" s="47"/>
      <c r="G20" s="47"/>
      <c r="H20" s="47"/>
    </row>
    <row r="21" ht="18.45" customHeight="1" spans="1:8">
      <c r="A21" s="46" t="s">
        <v>734</v>
      </c>
      <c r="B21" s="47">
        <f t="shared" si="4"/>
        <v>0</v>
      </c>
      <c r="C21" s="47"/>
      <c r="D21" s="47"/>
      <c r="E21" s="47"/>
      <c r="F21" s="47"/>
      <c r="G21" s="47"/>
      <c r="H21" s="47"/>
    </row>
    <row r="22" ht="18.45" customHeight="1" spans="1:8">
      <c r="A22" s="46" t="s">
        <v>736</v>
      </c>
      <c r="B22" s="47">
        <f t="shared" si="4"/>
        <v>0</v>
      </c>
      <c r="C22" s="47"/>
      <c r="D22" s="47"/>
      <c r="E22" s="47"/>
      <c r="F22" s="47"/>
      <c r="G22" s="47"/>
      <c r="H22" s="47"/>
    </row>
    <row r="23" ht="18.45" customHeight="1" spans="1:8">
      <c r="A23" s="46" t="s">
        <v>737</v>
      </c>
      <c r="B23" s="47">
        <f t="shared" si="4"/>
        <v>0</v>
      </c>
      <c r="C23" s="47"/>
      <c r="D23" s="47"/>
      <c r="E23" s="47"/>
      <c r="F23" s="47"/>
      <c r="G23" s="47"/>
      <c r="H23" s="47"/>
    </row>
    <row r="24" ht="18.45" customHeight="1" spans="1:8">
      <c r="A24" s="46" t="s">
        <v>937</v>
      </c>
      <c r="B24" s="47">
        <f t="shared" si="4"/>
        <v>0</v>
      </c>
      <c r="C24" s="47"/>
      <c r="D24" s="47"/>
      <c r="E24" s="47"/>
      <c r="F24" s="47"/>
      <c r="G24" s="47"/>
      <c r="H24" s="47"/>
    </row>
    <row r="25" ht="18.45" customHeight="1" spans="1:8">
      <c r="A25" s="46" t="s">
        <v>747</v>
      </c>
      <c r="B25" s="47">
        <f t="shared" si="4"/>
        <v>0</v>
      </c>
      <c r="C25" s="47"/>
      <c r="D25" s="47"/>
      <c r="E25" s="47"/>
      <c r="F25" s="47"/>
      <c r="G25" s="47"/>
      <c r="H25" s="47"/>
    </row>
    <row r="26" ht="18.45" customHeight="1" spans="1:8">
      <c r="A26" s="46" t="s">
        <v>749</v>
      </c>
      <c r="B26" s="47">
        <f t="shared" si="4"/>
        <v>0</v>
      </c>
      <c r="C26" s="47"/>
      <c r="D26" s="47"/>
      <c r="E26" s="47"/>
      <c r="F26" s="47"/>
      <c r="G26" s="47"/>
      <c r="H26" s="47"/>
    </row>
    <row r="27" ht="18.45" customHeight="1" spans="1:8">
      <c r="A27" s="46" t="s">
        <v>751</v>
      </c>
      <c r="B27" s="47">
        <f t="shared" si="4"/>
        <v>0</v>
      </c>
      <c r="C27" s="47"/>
      <c r="D27" s="47"/>
      <c r="E27" s="47"/>
      <c r="F27" s="47"/>
      <c r="G27" s="47"/>
      <c r="H27" s="47"/>
    </row>
    <row r="28" ht="18.45" customHeight="1" spans="1:8">
      <c r="A28" s="46" t="s">
        <v>753</v>
      </c>
      <c r="B28" s="47">
        <f t="shared" si="4"/>
        <v>0</v>
      </c>
      <c r="C28" s="47"/>
      <c r="D28" s="47"/>
      <c r="E28" s="47"/>
      <c r="F28" s="47"/>
      <c r="G28" s="47"/>
      <c r="H28" s="47"/>
    </row>
    <row r="29" ht="18.45" customHeight="1" spans="1:8">
      <c r="A29" s="46" t="s">
        <v>755</v>
      </c>
      <c r="B29" s="47">
        <f t="shared" si="4"/>
        <v>15758</v>
      </c>
      <c r="C29" s="47"/>
      <c r="D29" s="47"/>
      <c r="E29" s="47">
        <v>15758</v>
      </c>
      <c r="F29" s="47"/>
      <c r="G29" s="47"/>
      <c r="H29" s="47"/>
    </row>
    <row r="30" ht="18.45" customHeight="1" spans="1:8">
      <c r="A30" s="50" t="s">
        <v>757</v>
      </c>
      <c r="B30" s="47">
        <f>SUM(B31:B38)</f>
        <v>424</v>
      </c>
      <c r="C30" s="47">
        <f>SUM(C31:C38)</f>
        <v>0</v>
      </c>
      <c r="D30" s="47">
        <f>SUM(D31:D38)</f>
        <v>424</v>
      </c>
      <c r="E30" s="47">
        <f t="shared" ref="C30:H30" si="5">SUM(E31:E35)</f>
        <v>0</v>
      </c>
      <c r="F30" s="47">
        <f t="shared" si="5"/>
        <v>0</v>
      </c>
      <c r="G30" s="47">
        <f t="shared" si="5"/>
        <v>0</v>
      </c>
      <c r="H30" s="47">
        <f t="shared" si="5"/>
        <v>0</v>
      </c>
    </row>
    <row r="31" ht="18.45" customHeight="1" spans="1:8">
      <c r="A31" s="46" t="s">
        <v>758</v>
      </c>
      <c r="B31" s="47">
        <f t="shared" si="4"/>
        <v>0</v>
      </c>
      <c r="C31" s="47"/>
      <c r="D31" s="47"/>
      <c r="E31" s="47"/>
      <c r="F31" s="47"/>
      <c r="G31" s="47"/>
      <c r="H31" s="47"/>
    </row>
    <row r="32" ht="18.45" customHeight="1" spans="1:8">
      <c r="A32" s="51" t="s">
        <v>763</v>
      </c>
      <c r="B32" s="47">
        <f t="shared" si="4"/>
        <v>0</v>
      </c>
      <c r="C32" s="47"/>
      <c r="D32" s="47"/>
      <c r="E32" s="47"/>
      <c r="F32" s="47"/>
      <c r="G32" s="47"/>
      <c r="H32" s="47"/>
    </row>
    <row r="33" ht="18.45" customHeight="1" spans="1:8">
      <c r="A33" s="51" t="s">
        <v>766</v>
      </c>
      <c r="B33" s="47">
        <f t="shared" si="4"/>
        <v>0</v>
      </c>
      <c r="C33" s="47"/>
      <c r="D33" s="47"/>
      <c r="E33" s="47"/>
      <c r="F33" s="47"/>
      <c r="G33" s="47"/>
      <c r="H33" s="47"/>
    </row>
    <row r="34" ht="18.45" customHeight="1" spans="1:8">
      <c r="A34" s="52" t="s">
        <v>771</v>
      </c>
      <c r="B34" s="47">
        <f t="shared" si="4"/>
        <v>0</v>
      </c>
      <c r="C34" s="47"/>
      <c r="D34" s="47"/>
      <c r="E34" s="47"/>
      <c r="F34" s="47"/>
      <c r="G34" s="47"/>
      <c r="H34" s="47"/>
    </row>
    <row r="35" ht="18.45" customHeight="1" spans="1:8">
      <c r="A35" s="52" t="s">
        <v>773</v>
      </c>
      <c r="B35" s="47">
        <f t="shared" si="4"/>
        <v>0</v>
      </c>
      <c r="C35" s="47"/>
      <c r="D35" s="47"/>
      <c r="E35" s="47"/>
      <c r="F35" s="47"/>
      <c r="G35" s="47"/>
      <c r="H35" s="47"/>
    </row>
    <row r="36" ht="18.45" customHeight="1" spans="1:8">
      <c r="A36" s="53" t="s">
        <v>776</v>
      </c>
      <c r="B36" s="47">
        <v>424</v>
      </c>
      <c r="C36" s="47"/>
      <c r="D36" s="47">
        <v>424</v>
      </c>
      <c r="E36" s="47"/>
      <c r="F36" s="47"/>
      <c r="G36" s="47"/>
      <c r="H36" s="47"/>
    </row>
    <row r="37" ht="18.45" customHeight="1" spans="1:8">
      <c r="A37" s="53" t="s">
        <v>779</v>
      </c>
      <c r="B37" s="47"/>
      <c r="C37" s="47"/>
      <c r="D37" s="47"/>
      <c r="E37" s="47"/>
      <c r="F37" s="47"/>
      <c r="G37" s="47"/>
      <c r="H37" s="47"/>
    </row>
    <row r="38" ht="18.45" customHeight="1" spans="1:8">
      <c r="A38" s="53" t="s">
        <v>781</v>
      </c>
      <c r="B38" s="47"/>
      <c r="C38" s="47"/>
      <c r="D38" s="47"/>
      <c r="E38" s="47"/>
      <c r="F38" s="47"/>
      <c r="G38" s="47"/>
      <c r="H38" s="47"/>
    </row>
    <row r="39" ht="18.45" customHeight="1" spans="1:8">
      <c r="A39" s="53" t="s">
        <v>696</v>
      </c>
      <c r="B39" s="47"/>
      <c r="C39" s="47"/>
      <c r="D39" s="47"/>
      <c r="E39" s="47"/>
      <c r="F39" s="47"/>
      <c r="G39" s="47"/>
      <c r="H39" s="47"/>
    </row>
    <row r="40" ht="18.45" customHeight="1" spans="1:8">
      <c r="A40" s="54" t="s">
        <v>786</v>
      </c>
      <c r="B40" s="47">
        <f>SUM(B41:B48)</f>
        <v>0</v>
      </c>
      <c r="C40" s="47">
        <f t="shared" ref="C40:H40" si="6">SUM(C41:C48)</f>
        <v>0</v>
      </c>
      <c r="D40" s="47">
        <f t="shared" si="6"/>
        <v>0</v>
      </c>
      <c r="E40" s="47">
        <f t="shared" si="6"/>
        <v>0</v>
      </c>
      <c r="F40" s="47">
        <f t="shared" si="6"/>
        <v>0</v>
      </c>
      <c r="G40" s="47">
        <f t="shared" si="6"/>
        <v>0</v>
      </c>
      <c r="H40" s="47">
        <f t="shared" si="6"/>
        <v>0</v>
      </c>
    </row>
    <row r="41" ht="18.45" customHeight="1" spans="1:8">
      <c r="A41" s="51" t="s">
        <v>787</v>
      </c>
      <c r="B41" s="47">
        <f t="shared" ref="B41:B48" si="7">SUM(C41:H41)</f>
        <v>0</v>
      </c>
      <c r="C41" s="47"/>
      <c r="D41" s="47"/>
      <c r="E41" s="47"/>
      <c r="F41" s="47"/>
      <c r="G41" s="47"/>
      <c r="H41" s="47"/>
    </row>
    <row r="42" ht="18.45" customHeight="1" spans="1:8">
      <c r="A42" s="51" t="s">
        <v>792</v>
      </c>
      <c r="B42" s="47">
        <f t="shared" si="7"/>
        <v>0</v>
      </c>
      <c r="C42" s="47"/>
      <c r="D42" s="47"/>
      <c r="E42" s="47"/>
      <c r="F42" s="47"/>
      <c r="G42" s="47"/>
      <c r="H42" s="47"/>
    </row>
    <row r="43" ht="18.45" customHeight="1" spans="1:8">
      <c r="A43" s="51" t="s">
        <v>796</v>
      </c>
      <c r="B43" s="47">
        <f t="shared" si="7"/>
        <v>0</v>
      </c>
      <c r="C43" s="47"/>
      <c r="D43" s="47"/>
      <c r="E43" s="47"/>
      <c r="F43" s="47"/>
      <c r="G43" s="47"/>
      <c r="H43" s="47"/>
    </row>
    <row r="44" ht="18.45" customHeight="1" spans="1:8">
      <c r="A44" s="51" t="s">
        <v>805</v>
      </c>
      <c r="B44" s="47">
        <f t="shared" si="7"/>
        <v>0</v>
      </c>
      <c r="C44" s="47"/>
      <c r="D44" s="47"/>
      <c r="E44" s="47"/>
      <c r="F44" s="47"/>
      <c r="G44" s="47"/>
      <c r="H44" s="47"/>
    </row>
    <row r="45" ht="18.45" customHeight="1" spans="1:8">
      <c r="A45" s="51" t="s">
        <v>812</v>
      </c>
      <c r="B45" s="47">
        <f t="shared" si="7"/>
        <v>0</v>
      </c>
      <c r="C45" s="47"/>
      <c r="D45" s="47"/>
      <c r="E45" s="47"/>
      <c r="F45" s="47"/>
      <c r="G45" s="47"/>
      <c r="H45" s="47"/>
    </row>
    <row r="46" ht="18.45" customHeight="1" spans="1:8">
      <c r="A46" s="51" t="s">
        <v>822</v>
      </c>
      <c r="B46" s="47">
        <f t="shared" si="7"/>
        <v>0</v>
      </c>
      <c r="C46" s="47"/>
      <c r="D46" s="47"/>
      <c r="E46" s="47"/>
      <c r="F46" s="47"/>
      <c r="G46" s="47"/>
      <c r="H46" s="47"/>
    </row>
    <row r="47" ht="18.45" customHeight="1" spans="1:8">
      <c r="A47" s="51" t="s">
        <v>824</v>
      </c>
      <c r="B47" s="47">
        <f t="shared" si="7"/>
        <v>0</v>
      </c>
      <c r="C47" s="47"/>
      <c r="D47" s="47"/>
      <c r="E47" s="47"/>
      <c r="F47" s="47"/>
      <c r="G47" s="47"/>
      <c r="H47" s="47"/>
    </row>
    <row r="48" ht="18.45" customHeight="1" spans="1:8">
      <c r="A48" s="51" t="s">
        <v>826</v>
      </c>
      <c r="B48" s="47">
        <f t="shared" si="7"/>
        <v>0</v>
      </c>
      <c r="C48" s="47"/>
      <c r="D48" s="47"/>
      <c r="E48" s="47"/>
      <c r="F48" s="47"/>
      <c r="G48" s="47"/>
      <c r="H48" s="47"/>
    </row>
    <row r="49" ht="18.45" customHeight="1" spans="1:8">
      <c r="A49" s="54" t="s">
        <v>827</v>
      </c>
      <c r="B49" s="47">
        <f>B50</f>
        <v>0</v>
      </c>
      <c r="C49" s="47">
        <f t="shared" ref="C49:H49" si="8">SUM(C50)</f>
        <v>0</v>
      </c>
      <c r="D49" s="47">
        <f t="shared" si="8"/>
        <v>0</v>
      </c>
      <c r="E49" s="47">
        <f t="shared" si="8"/>
        <v>0</v>
      </c>
      <c r="F49" s="47">
        <f t="shared" si="8"/>
        <v>0</v>
      </c>
      <c r="G49" s="47">
        <f t="shared" si="8"/>
        <v>0</v>
      </c>
      <c r="H49" s="47">
        <f t="shared" si="8"/>
        <v>0</v>
      </c>
    </row>
    <row r="50" ht="18.45" customHeight="1" spans="1:8">
      <c r="A50" s="51" t="s">
        <v>938</v>
      </c>
      <c r="B50" s="47">
        <f>SUM(C50:H50)</f>
        <v>0</v>
      </c>
      <c r="C50" s="47"/>
      <c r="D50" s="47"/>
      <c r="E50" s="47"/>
      <c r="F50" s="47"/>
      <c r="G50" s="47"/>
      <c r="H50" s="47"/>
    </row>
    <row r="51" ht="18.45" customHeight="1" spans="1:8">
      <c r="A51" s="53" t="s">
        <v>696</v>
      </c>
      <c r="B51" s="47"/>
      <c r="C51" s="47"/>
      <c r="D51" s="47"/>
      <c r="E51" s="47"/>
      <c r="F51" s="47"/>
      <c r="G51" s="47"/>
      <c r="H51" s="47"/>
    </row>
    <row r="52" ht="18.45" customHeight="1" spans="1:8">
      <c r="A52" s="54" t="s">
        <v>836</v>
      </c>
      <c r="B52" s="47">
        <f>SUM(B53:B56)</f>
        <v>44</v>
      </c>
      <c r="C52" s="47">
        <f t="shared" ref="C52:H52" si="9">SUM(C53:C56)</f>
        <v>0</v>
      </c>
      <c r="D52" s="47">
        <f t="shared" si="9"/>
        <v>44</v>
      </c>
      <c r="E52" s="47">
        <f t="shared" si="9"/>
        <v>0</v>
      </c>
      <c r="F52" s="47">
        <f t="shared" si="9"/>
        <v>0</v>
      </c>
      <c r="G52" s="47">
        <f t="shared" si="9"/>
        <v>0</v>
      </c>
      <c r="H52" s="47">
        <f t="shared" si="9"/>
        <v>0</v>
      </c>
    </row>
    <row r="53" ht="18.45" customHeight="1" spans="1:8">
      <c r="A53" s="51" t="s">
        <v>837</v>
      </c>
      <c r="B53" s="47">
        <f>SUM(C53:H53)</f>
        <v>0</v>
      </c>
      <c r="C53" s="47"/>
      <c r="D53" s="47"/>
      <c r="E53" s="47"/>
      <c r="F53" s="47"/>
      <c r="G53" s="47"/>
      <c r="H53" s="47"/>
    </row>
    <row r="54" ht="18.45" customHeight="1" spans="1:8">
      <c r="A54" s="51" t="s">
        <v>841</v>
      </c>
      <c r="B54" s="47">
        <f>SUM(C54:H54)</f>
        <v>0</v>
      </c>
      <c r="C54" s="47"/>
      <c r="D54" s="47"/>
      <c r="E54" s="47"/>
      <c r="F54" s="47"/>
      <c r="G54" s="47"/>
      <c r="H54" s="47"/>
    </row>
    <row r="55" ht="18.45" customHeight="1" spans="1:8">
      <c r="A55" s="55" t="s">
        <v>850</v>
      </c>
      <c r="B55" s="47"/>
      <c r="C55" s="47"/>
      <c r="D55" s="47"/>
      <c r="E55" s="47"/>
      <c r="F55" s="47"/>
      <c r="G55" s="47"/>
      <c r="H55" s="47"/>
    </row>
    <row r="56" ht="18.45" customHeight="1" spans="1:8">
      <c r="A56" s="51" t="s">
        <v>851</v>
      </c>
      <c r="B56" s="47">
        <f>SUM(C56:H56)</f>
        <v>44</v>
      </c>
      <c r="C56" s="47"/>
      <c r="D56" s="47">
        <v>44</v>
      </c>
      <c r="E56" s="47"/>
      <c r="F56" s="47"/>
      <c r="G56" s="47"/>
      <c r="H56" s="47"/>
    </row>
    <row r="57" ht="18.45" customHeight="1" spans="1:8">
      <c r="A57" s="48" t="s">
        <v>862</v>
      </c>
      <c r="B57" s="47">
        <f>SUM(C57:H57)</f>
        <v>11245</v>
      </c>
      <c r="C57" s="47">
        <v>11245</v>
      </c>
      <c r="D57" s="47"/>
      <c r="E57" s="47"/>
      <c r="F57" s="47"/>
      <c r="G57" s="47"/>
      <c r="H57" s="47"/>
    </row>
    <row r="58" ht="18.45" customHeight="1" spans="1:8">
      <c r="A58" s="48" t="s">
        <v>939</v>
      </c>
      <c r="B58" s="47">
        <f>SUM(C58:H58)</f>
        <v>0</v>
      </c>
      <c r="C58" s="47"/>
      <c r="D58" s="47"/>
      <c r="E58" s="47"/>
      <c r="F58" s="47"/>
      <c r="G58" s="47"/>
      <c r="H58" s="47"/>
    </row>
    <row r="59" ht="18.45" customHeight="1" spans="1:8">
      <c r="A59" s="48" t="s">
        <v>940</v>
      </c>
      <c r="B59" s="47">
        <f>SUM(C59:H59)</f>
        <v>0</v>
      </c>
      <c r="C59" s="47"/>
      <c r="D59" s="47"/>
      <c r="E59" s="47"/>
      <c r="F59" s="47"/>
      <c r="G59" s="47"/>
      <c r="H59" s="47"/>
    </row>
    <row r="60" ht="18.45" customHeight="1" spans="1:8">
      <c r="A60" s="56" t="s">
        <v>941</v>
      </c>
      <c r="B60" s="47">
        <f>SUM(C60:H60)</f>
        <v>0</v>
      </c>
      <c r="C60" s="47"/>
      <c r="D60" s="47"/>
      <c r="E60" s="47"/>
      <c r="F60" s="47"/>
      <c r="G60" s="47"/>
      <c r="H60" s="47"/>
    </row>
    <row r="61" ht="20.1" customHeight="1" spans="1:8">
      <c r="A61" s="56"/>
      <c r="B61" s="47"/>
      <c r="C61" s="47"/>
      <c r="D61" s="47"/>
      <c r="E61" s="47"/>
      <c r="F61" s="47"/>
      <c r="G61" s="47"/>
      <c r="H61" s="47"/>
    </row>
    <row r="62" ht="20.1" customHeight="1" spans="1:8">
      <c r="A62" s="56"/>
      <c r="B62" s="47"/>
      <c r="C62" s="47"/>
      <c r="D62" s="47"/>
      <c r="E62" s="47"/>
      <c r="F62" s="47"/>
      <c r="G62" s="47"/>
      <c r="H62" s="47"/>
    </row>
    <row r="63" ht="20.1" customHeight="1" spans="1:8">
      <c r="A63" s="57" t="s">
        <v>18</v>
      </c>
      <c r="B63" s="47">
        <f t="shared" ref="B63:G63" si="10">B6+B10+B16+B19+B30+B40+B49+B52+B57+B58+B59+B60</f>
        <v>38586</v>
      </c>
      <c r="C63" s="47">
        <f t="shared" si="10"/>
        <v>11245</v>
      </c>
      <c r="D63" s="47">
        <f t="shared" si="10"/>
        <v>471</v>
      </c>
      <c r="E63" s="47">
        <f t="shared" si="10"/>
        <v>26870</v>
      </c>
      <c r="F63" s="47">
        <f t="shared" si="10"/>
        <v>0</v>
      </c>
      <c r="G63" s="47">
        <f t="shared" si="10"/>
        <v>0</v>
      </c>
      <c r="H63" s="47">
        <f>H6+H10+H16+H19+H30+H40+H49+H52+H57+H59+H60</f>
        <v>0</v>
      </c>
    </row>
    <row r="64" ht="20.1" customHeight="1"/>
  </sheetData>
  <sheetProtection formatCells="0" formatColumns="0" formatRows="0" insertRows="0" insertColumns="0" insertHyperlinks="0" deleteColumns="0" deleteRows="0" sort="0" autoFilter="0" pivotTables="0"/>
  <autoFilter xmlns:etc="http://www.wps.cn/officeDocument/2017/etCustomData" ref="A5:I64" etc:filterBottomFollowUsedRange="1">
    <extLst/>
  </autoFilter>
  <mergeCells count="9">
    <mergeCell ref="A2:H2"/>
    <mergeCell ref="A4:A5"/>
    <mergeCell ref="B4:B5"/>
    <mergeCell ref="C4:C5"/>
    <mergeCell ref="D4:D5"/>
    <mergeCell ref="E4:E5"/>
    <mergeCell ref="F4:F5"/>
    <mergeCell ref="G4:G5"/>
    <mergeCell ref="H4:H5"/>
  </mergeCells>
  <conditionalFormatting sqref="A4:A65542">
    <cfRule type="duplicateValues" dxfId="0" priority="1"/>
  </conditionalFormatting>
  <printOptions horizontalCentered="1"/>
  <pageMargins left="0.4701389" right="0.4701389" top="0.5902778" bottom="0.4701389" header="0.3097222" footer="0.3097222"/>
  <pageSetup paperSize="9" scale="80" orientation="landscape"/>
  <headerFooter/>
  <ignoredErrors>
    <ignoredError sqref="F52" formulaRange="1"/>
  </ignoredError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13"/>
  <sheetViews>
    <sheetView showZeros="0" workbookViewId="0">
      <pane xSplit="1" ySplit="6" topLeftCell="B7" activePane="bottomRight" state="frozen"/>
      <selection/>
      <selection pane="topRight"/>
      <selection pane="bottomLeft"/>
      <selection pane="bottomRight" activeCell="A3" sqref="A3:B13"/>
    </sheetView>
  </sheetViews>
  <sheetFormatPr defaultColWidth="8.75" defaultRowHeight="21" customHeight="1" outlineLevelCol="1"/>
  <cols>
    <col min="1" max="1" width="52.75" customWidth="1"/>
    <col min="2" max="2" width="27.5" style="22" customWidth="1"/>
    <col min="3" max="3" width="16.875" customWidth="1"/>
    <col min="4" max="4" width="76.25" customWidth="1"/>
    <col min="5" max="18" width="9" customWidth="1"/>
  </cols>
  <sheetData>
    <row r="1" ht="20.45" customHeight="1" spans="1:2">
      <c r="A1" s="3" t="s">
        <v>942</v>
      </c>
    </row>
    <row r="2" ht="33" customHeight="1" spans="1:2">
      <c r="A2" s="10" t="s">
        <v>943</v>
      </c>
      <c r="B2" s="10"/>
    </row>
    <row r="3" ht="28.5" customHeight="1" spans="1:2">
      <c r="A3" s="13"/>
      <c r="B3" s="30" t="s">
        <v>2</v>
      </c>
    </row>
    <row r="4" ht="28.5" customHeight="1" spans="1:2">
      <c r="A4" s="18" t="s">
        <v>21</v>
      </c>
      <c r="B4" s="31" t="s">
        <v>944</v>
      </c>
    </row>
    <row r="5" ht="28.5" customHeight="1" spans="1:2">
      <c r="A5" s="18" t="s">
        <v>77</v>
      </c>
      <c r="B5" s="32">
        <f>SUM(B6:B13)</f>
        <v>471</v>
      </c>
    </row>
    <row r="6" ht="28.5" customHeight="1" spans="1:2">
      <c r="A6" s="18" t="s">
        <v>679</v>
      </c>
      <c r="B6" s="32">
        <v>3</v>
      </c>
    </row>
    <row r="7" ht="28.5" customHeight="1" spans="1:2">
      <c r="A7" s="18" t="s">
        <v>695</v>
      </c>
      <c r="B7" s="32">
        <v>0</v>
      </c>
    </row>
    <row r="8" ht="28.5" customHeight="1" spans="1:2">
      <c r="A8" s="18" t="s">
        <v>945</v>
      </c>
      <c r="B8" s="32">
        <v>0</v>
      </c>
    </row>
    <row r="9" ht="28.5" customHeight="1" spans="1:2">
      <c r="A9" s="18" t="s">
        <v>946</v>
      </c>
      <c r="B9" s="32"/>
    </row>
    <row r="10" ht="28.5" customHeight="1" spans="1:2">
      <c r="A10" s="18" t="s">
        <v>947</v>
      </c>
      <c r="B10" s="32">
        <v>424</v>
      </c>
    </row>
    <row r="11" ht="28.5" customHeight="1" spans="1:2">
      <c r="A11" s="18" t="s">
        <v>948</v>
      </c>
      <c r="B11" s="32"/>
    </row>
    <row r="12" ht="28.5" customHeight="1" spans="1:2">
      <c r="A12" s="18" t="s">
        <v>949</v>
      </c>
      <c r="B12" s="32"/>
    </row>
    <row r="13" ht="28.5" customHeight="1" spans="1:2">
      <c r="A13" s="18" t="s">
        <v>836</v>
      </c>
      <c r="B13" s="32">
        <v>44</v>
      </c>
    </row>
  </sheetData>
  <sheetProtection formatCells="0" formatColumns="0" formatRows="0" insertRows="0" insertColumns="0" insertHyperlinks="0" deleteColumns="0" deleteRows="0" sort="0" autoFilter="0" pivotTables="0"/>
  <mergeCells count="1">
    <mergeCell ref="A2:B2"/>
  </mergeCells>
  <printOptions horizontalCentered="1"/>
  <pageMargins left="1.10208333333333" right="1.10208333333333" top="1.10208333333333" bottom="1.10208333333333" header="0.511111111111111" footer="0.511111111111111"/>
  <pageSetup paperSize="9" orientation="landscape"/>
  <headerFooter alignWithMargins="0" scaleWithDoc="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A3" sqref="A3:B6"/>
    </sheetView>
  </sheetViews>
  <sheetFormatPr defaultColWidth="16.5" defaultRowHeight="21.75" customHeight="1" outlineLevelRow="5" outlineLevelCol="1"/>
  <cols>
    <col min="1" max="1" width="39" customWidth="1"/>
    <col min="2" max="2" width="40" customWidth="1"/>
    <col min="4" max="4" width="42.625" customWidth="1"/>
  </cols>
  <sheetData>
    <row r="1" ht="23" customHeight="1" spans="1:2">
      <c r="A1" s="3" t="s">
        <v>950</v>
      </c>
    </row>
    <row r="2" ht="32.25" customHeight="1" spans="1:2">
      <c r="A2" s="10" t="s">
        <v>951</v>
      </c>
      <c r="B2" s="10"/>
    </row>
    <row r="3" ht="18" customHeight="1" spans="1:2">
      <c r="A3" s="13"/>
      <c r="B3" s="14" t="s">
        <v>2</v>
      </c>
    </row>
    <row r="4" customHeight="1" spans="1:2">
      <c r="A4" s="15" t="s">
        <v>608</v>
      </c>
      <c r="B4" s="15" t="s">
        <v>93</v>
      </c>
    </row>
    <row r="5" ht="19.5" customHeight="1" spans="1:2">
      <c r="A5" s="18" t="s">
        <v>612</v>
      </c>
      <c r="B5" s="29">
        <v>471</v>
      </c>
    </row>
    <row r="6" ht="19.5" customHeight="1" spans="1:2">
      <c r="A6" s="15" t="s">
        <v>85</v>
      </c>
      <c r="B6" s="29">
        <f>SUM(B5:B5)</f>
        <v>471</v>
      </c>
    </row>
  </sheetData>
  <sheetProtection formatCells="0" formatColumns="0" formatRows="0" insertRows="0" insertColumns="0" insertHyperlinks="0" deleteColumns="0" deleteRows="0" sort="0" autoFilter="0" pivotTables="0"/>
  <mergeCells count="1">
    <mergeCell ref="A2:B2"/>
  </mergeCells>
  <pageMargins left="0.698611111111111" right="0.698611111111111" top="0.75" bottom="0.75" header="0.3" footer="0.3"/>
  <pageSetup paperSize="9" orientation="portrait"/>
  <headerFooter alignWithMargins="0" scaleWithDoc="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1"/>
  <sheetViews>
    <sheetView showZeros="0" workbookViewId="0">
      <selection activeCell="A3" sqref="A3:C10"/>
    </sheetView>
  </sheetViews>
  <sheetFormatPr defaultColWidth="13.375" defaultRowHeight="32.25" customHeight="1" outlineLevelCol="4"/>
  <cols>
    <col min="1" max="1" width="37.875" customWidth="1"/>
    <col min="2" max="2" width="12.375" customWidth="1"/>
    <col min="3" max="3" width="23.125" customWidth="1"/>
    <col min="4" max="4" width="13.375" style="22"/>
    <col min="5" max="5" width="18.375" style="22" customWidth="1"/>
    <col min="6" max="7" width="13.375" style="22"/>
  </cols>
  <sheetData>
    <row r="1" ht="20.45" customHeight="1" spans="1:5">
      <c r="A1" s="3" t="s">
        <v>952</v>
      </c>
    </row>
    <row r="2" ht="49.5" customHeight="1" spans="1:5">
      <c r="A2" s="10" t="s">
        <v>953</v>
      </c>
      <c r="B2" s="10"/>
      <c r="C2" s="10"/>
    </row>
    <row r="3" ht="38.25" customHeight="1" spans="1:5">
      <c r="A3" s="13"/>
      <c r="B3" s="13"/>
      <c r="C3" s="14" t="s">
        <v>2</v>
      </c>
    </row>
    <row r="4" ht="38.25" customHeight="1" spans="1:5">
      <c r="A4" s="27" t="s">
        <v>21</v>
      </c>
      <c r="B4" s="15" t="s">
        <v>90</v>
      </c>
      <c r="C4" s="15" t="s">
        <v>633</v>
      </c>
      <c r="E4" s="26"/>
    </row>
    <row r="5" ht="38.25" customHeight="1" spans="1:5">
      <c r="A5" s="28" t="s">
        <v>954</v>
      </c>
      <c r="B5" s="18"/>
      <c r="C5" s="18">
        <v>340798</v>
      </c>
    </row>
    <row r="6" ht="38.25" customHeight="1" spans="1:5">
      <c r="A6" s="28" t="s">
        <v>955</v>
      </c>
      <c r="B6" s="18"/>
      <c r="C6" s="18">
        <v>340200</v>
      </c>
    </row>
    <row r="7" ht="38.25" customHeight="1" spans="1:5">
      <c r="A7" s="28" t="s">
        <v>956</v>
      </c>
      <c r="B7" s="18"/>
      <c r="C7" s="18">
        <v>440274</v>
      </c>
    </row>
    <row r="8" ht="38.25" customHeight="1" spans="1:5">
      <c r="A8" s="28" t="s">
        <v>957</v>
      </c>
      <c r="B8" s="18"/>
      <c r="C8" s="18">
        <f>36000+35000+64776</f>
        <v>135776</v>
      </c>
    </row>
    <row r="9" ht="38.25" customHeight="1" spans="1:5">
      <c r="A9" s="28" t="s">
        <v>958</v>
      </c>
      <c r="B9" s="18"/>
      <c r="C9" s="18">
        <f>40000+35000</f>
        <v>75000</v>
      </c>
    </row>
    <row r="10" ht="38.25" customHeight="1" spans="1:5">
      <c r="A10" s="28" t="s">
        <v>959</v>
      </c>
      <c r="B10" s="18"/>
      <c r="C10" s="18">
        <v>435946</v>
      </c>
    </row>
    <row r="11" customHeight="1" spans="1:5">
      <c r="D11" s="22" t="s">
        <v>960</v>
      </c>
    </row>
  </sheetData>
  <sheetProtection formatCells="0" formatColumns="0" formatRows="0" insertRows="0" insertColumns="0" insertHyperlinks="0" deleteColumns="0" deleteRows="0" sort="0" autoFilter="0" pivotTables="0"/>
  <mergeCells count="1">
    <mergeCell ref="A2:C2"/>
  </mergeCells>
  <printOptions horizontalCentered="1"/>
  <pageMargins left="1.10208333333333" right="1.10208333333333" top="1.10208333333333" bottom="1.10208333333333" header="0.511111111111111" footer="0.511111111111111"/>
  <pageSetup paperSize="9" orientation="landscape"/>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8"/>
  <sheetViews>
    <sheetView showZeros="0" workbookViewId="0">
      <selection activeCell="A28" sqref="A28:D28"/>
    </sheetView>
  </sheetViews>
  <sheetFormatPr defaultColWidth="9" defaultRowHeight="21" customHeight="1" outlineLevelCol="3"/>
  <cols>
    <col min="1" max="1" width="44.75" style="33" customWidth="1"/>
    <col min="2" max="2" width="14.2" style="33" customWidth="1"/>
    <col min="3" max="3" width="12.4" style="33" customWidth="1"/>
    <col min="4" max="4" width="15.2" style="33" customWidth="1"/>
    <col min="5" max="5" width="8.125" style="33" customWidth="1"/>
    <col min="6" max="16384" width="9" style="33"/>
  </cols>
  <sheetData>
    <row r="1" ht="20.25" customHeight="1" spans="1:4">
      <c r="A1" s="3" t="s">
        <v>19</v>
      </c>
    </row>
    <row r="2" ht="49.5" customHeight="1" spans="1:4">
      <c r="A2" s="121" t="s">
        <v>20</v>
      </c>
      <c r="B2" s="121"/>
      <c r="C2" s="121"/>
      <c r="D2" s="121"/>
    </row>
    <row r="3" customHeight="1" spans="1:4">
      <c r="D3" s="30" t="s">
        <v>2</v>
      </c>
    </row>
    <row r="4" ht="39" customHeight="1" spans="1:4">
      <c r="A4" s="149" t="s">
        <v>21</v>
      </c>
      <c r="B4" s="150" t="s">
        <v>22</v>
      </c>
      <c r="C4" s="150" t="s">
        <v>23</v>
      </c>
      <c r="D4" s="150" t="s">
        <v>24</v>
      </c>
    </row>
    <row r="5" ht="26.1" customHeight="1" spans="1:4">
      <c r="A5" s="151" t="s">
        <v>25</v>
      </c>
      <c r="B5" s="12">
        <f>SUM(B6:B18)</f>
        <v>45398</v>
      </c>
      <c r="C5" s="12">
        <f>SUM(C6:C18)</f>
        <v>65001</v>
      </c>
      <c r="D5" s="152">
        <f t="shared" ref="D5:D27" si="0">C5/B5</f>
        <v>1.4318</v>
      </c>
    </row>
    <row r="6" ht="26.1" customHeight="1" spans="1:4">
      <c r="A6" s="153" t="s">
        <v>26</v>
      </c>
      <c r="B6" s="47">
        <v>20091</v>
      </c>
      <c r="C6" s="47">
        <v>28641</v>
      </c>
      <c r="D6" s="152">
        <f t="shared" si="0"/>
        <v>1.4256</v>
      </c>
    </row>
    <row r="7" ht="26.1" customHeight="1" spans="1:4">
      <c r="A7" s="153" t="s">
        <v>27</v>
      </c>
      <c r="B7" s="47">
        <v>2363</v>
      </c>
      <c r="C7" s="47">
        <v>3367</v>
      </c>
      <c r="D7" s="152">
        <f t="shared" si="0"/>
        <v>1.4249</v>
      </c>
    </row>
    <row r="8" ht="26.1" customHeight="1" spans="1:4">
      <c r="A8" s="153" t="s">
        <v>28</v>
      </c>
      <c r="B8" s="47">
        <v>1364</v>
      </c>
      <c r="C8" s="47">
        <v>1946</v>
      </c>
      <c r="D8" s="152">
        <f t="shared" si="0"/>
        <v>1.4267</v>
      </c>
    </row>
    <row r="9" ht="26.1" customHeight="1" spans="1:4">
      <c r="A9" s="153" t="s">
        <v>29</v>
      </c>
      <c r="B9" s="154">
        <v>3239</v>
      </c>
      <c r="C9" s="154">
        <v>4619</v>
      </c>
      <c r="D9" s="152"/>
    </row>
    <row r="10" ht="26.1" customHeight="1" spans="1:4">
      <c r="A10" s="153" t="s">
        <v>30</v>
      </c>
      <c r="B10" s="47">
        <v>2506</v>
      </c>
      <c r="C10" s="47">
        <v>3572</v>
      </c>
      <c r="D10" s="152">
        <f t="shared" si="0"/>
        <v>1.4254</v>
      </c>
    </row>
    <row r="11" ht="26.1" customHeight="1" spans="1:4">
      <c r="A11" s="153" t="s">
        <v>31</v>
      </c>
      <c r="B11" s="47">
        <v>1886</v>
      </c>
      <c r="C11" s="47">
        <v>2688</v>
      </c>
      <c r="D11" s="152">
        <f t="shared" si="0"/>
        <v>1.4252</v>
      </c>
    </row>
    <row r="12" ht="26.1" customHeight="1" spans="1:4">
      <c r="A12" s="153" t="s">
        <v>32</v>
      </c>
      <c r="B12" s="47">
        <v>671</v>
      </c>
      <c r="C12" s="47">
        <v>957</v>
      </c>
      <c r="D12" s="152">
        <f t="shared" si="0"/>
        <v>1.4262</v>
      </c>
    </row>
    <row r="13" ht="26.1" customHeight="1" spans="1:4">
      <c r="A13" s="153" t="s">
        <v>33</v>
      </c>
      <c r="B13" s="47">
        <v>8046</v>
      </c>
      <c r="C13" s="47">
        <v>11470</v>
      </c>
      <c r="D13" s="152">
        <f t="shared" si="0"/>
        <v>1.4256</v>
      </c>
    </row>
    <row r="14" ht="26.1" customHeight="1" spans="1:4">
      <c r="A14" s="153" t="s">
        <v>34</v>
      </c>
      <c r="B14" s="47">
        <v>1083</v>
      </c>
      <c r="C14" s="47">
        <v>1542</v>
      </c>
      <c r="D14" s="152">
        <f t="shared" si="0"/>
        <v>1.4238</v>
      </c>
    </row>
    <row r="15" ht="26.1" customHeight="1" spans="1:4">
      <c r="A15" s="153" t="s">
        <v>35</v>
      </c>
      <c r="B15" s="47">
        <v>1176</v>
      </c>
      <c r="C15" s="47">
        <v>1676</v>
      </c>
      <c r="D15" s="152">
        <f t="shared" si="0"/>
        <v>1.4252</v>
      </c>
    </row>
    <row r="16" ht="26.1" customHeight="1" spans="1:4">
      <c r="A16" s="153" t="s">
        <v>36</v>
      </c>
      <c r="B16" s="47">
        <v>2765</v>
      </c>
      <c r="C16" s="47">
        <v>4226</v>
      </c>
      <c r="D16" s="152">
        <f t="shared" si="0"/>
        <v>1.5284</v>
      </c>
    </row>
    <row r="17" ht="26.1" customHeight="1" spans="1:4">
      <c r="A17" s="153" t="s">
        <v>37</v>
      </c>
      <c r="B17" s="47">
        <v>208</v>
      </c>
      <c r="C17" s="47">
        <v>297</v>
      </c>
      <c r="D17" s="152">
        <f t="shared" si="0"/>
        <v>1.4279</v>
      </c>
    </row>
    <row r="18" ht="26.1" customHeight="1" spans="1:4">
      <c r="A18" s="85" t="s">
        <v>38</v>
      </c>
      <c r="B18" s="154">
        <v>0</v>
      </c>
      <c r="C18" s="154">
        <v>0</v>
      </c>
      <c r="D18" s="152"/>
    </row>
    <row r="19" ht="26.1" customHeight="1" spans="1:4">
      <c r="A19" s="153" t="s">
        <v>39</v>
      </c>
      <c r="B19" s="154">
        <f>B20+B21+B22+B23+B24+B25+B26</f>
        <v>56989</v>
      </c>
      <c r="C19" s="154">
        <f>C20+C21+C22+C23+C24+C25+C26</f>
        <v>42508</v>
      </c>
      <c r="D19" s="152">
        <f t="shared" si="0"/>
        <v>0.7459</v>
      </c>
    </row>
    <row r="20" ht="26.1" customHeight="1" spans="1:4">
      <c r="A20" s="153" t="s">
        <v>40</v>
      </c>
      <c r="B20" s="47">
        <v>8826</v>
      </c>
      <c r="C20" s="47">
        <v>8636</v>
      </c>
      <c r="D20" s="152">
        <f t="shared" si="0"/>
        <v>0.9785</v>
      </c>
    </row>
    <row r="21" ht="26.1" customHeight="1" spans="1:4">
      <c r="A21" s="153" t="s">
        <v>41</v>
      </c>
      <c r="B21" s="47">
        <v>1024</v>
      </c>
      <c r="C21" s="47">
        <v>1024</v>
      </c>
      <c r="D21" s="152">
        <f t="shared" si="0"/>
        <v>1</v>
      </c>
    </row>
    <row r="22" ht="26.1" customHeight="1" spans="1:4">
      <c r="A22" s="153" t="s">
        <v>42</v>
      </c>
      <c r="B22" s="47">
        <v>35548</v>
      </c>
      <c r="C22" s="47">
        <v>21172</v>
      </c>
      <c r="D22" s="152">
        <f t="shared" si="0"/>
        <v>0.5956</v>
      </c>
    </row>
    <row r="23" ht="26.1" customHeight="1" spans="1:4">
      <c r="A23" s="153" t="s">
        <v>43</v>
      </c>
      <c r="B23" s="154">
        <v>1035</v>
      </c>
      <c r="C23" s="154">
        <v>1099</v>
      </c>
      <c r="D23" s="152">
        <f t="shared" si="0"/>
        <v>1.0618</v>
      </c>
    </row>
    <row r="24" ht="26.1" customHeight="1" spans="1:4">
      <c r="A24" s="153" t="s">
        <v>44</v>
      </c>
      <c r="B24" s="154">
        <v>345</v>
      </c>
      <c r="C24" s="154">
        <v>366</v>
      </c>
      <c r="D24" s="152">
        <f t="shared" si="0"/>
        <v>1.0609</v>
      </c>
    </row>
    <row r="25" ht="26.1" customHeight="1" spans="1:4">
      <c r="A25" s="153" t="s">
        <v>45</v>
      </c>
      <c r="B25" s="154">
        <v>480</v>
      </c>
      <c r="C25" s="154">
        <v>480</v>
      </c>
      <c r="D25" s="152">
        <f t="shared" si="0"/>
        <v>1</v>
      </c>
    </row>
    <row r="26" ht="26.1" customHeight="1" spans="1:4">
      <c r="A26" s="155" t="s">
        <v>46</v>
      </c>
      <c r="B26" s="47">
        <v>9731</v>
      </c>
      <c r="C26" s="47">
        <v>9731</v>
      </c>
      <c r="D26" s="152">
        <f t="shared" si="0"/>
        <v>1</v>
      </c>
    </row>
    <row r="27" ht="26.1" customHeight="1" spans="1:4">
      <c r="A27" s="156" t="s">
        <v>47</v>
      </c>
      <c r="B27" s="47">
        <f>B5+B19</f>
        <v>102387</v>
      </c>
      <c r="C27" s="47">
        <f>C5+C19</f>
        <v>107509</v>
      </c>
      <c r="D27" s="152">
        <f t="shared" si="0"/>
        <v>1.05</v>
      </c>
    </row>
    <row r="28" ht="32.25" customHeight="1"/>
  </sheetData>
  <sheetProtection formatCells="0" formatColumns="0" formatRows="0" insertRows="0" insertColumns="0" insertHyperlinks="0" deleteColumns="0" deleteRows="0" sort="0" autoFilter="0" pivotTables="0"/>
  <mergeCells count="2">
    <mergeCell ref="A2:D2"/>
    <mergeCell ref="A28:D28"/>
  </mergeCells>
  <printOptions horizontalCentered="1"/>
  <pageMargins left="0.472222222222222" right="0" top="0.786805555555556" bottom="1.37777777777778" header="0.511111111111111" footer="0.511111111111111"/>
  <pageSetup paperSize="9" scale="99" orientation="portrait"/>
  <headerFooter alignWithMargins="0" scaleWithDoc="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5"/>
  <sheetViews>
    <sheetView showZeros="0" workbookViewId="0">
      <pane xSplit="1" ySplit="4" topLeftCell="B5" activePane="bottomRight" state="frozen"/>
      <selection/>
      <selection pane="topRight"/>
      <selection pane="bottomLeft"/>
      <selection pane="bottomRight" activeCell="A3" sqref="A3:C5"/>
    </sheetView>
  </sheetViews>
  <sheetFormatPr defaultColWidth="8.75" defaultRowHeight="18.75" customHeight="1" outlineLevelRow="4" outlineLevelCol="5"/>
  <cols>
    <col min="1" max="1" width="33.75" customWidth="1"/>
    <col min="2" max="2" width="23.5" customWidth="1"/>
    <col min="3" max="3" width="37.125" customWidth="1"/>
    <col min="4" max="4" width="9" style="22" customWidth="1"/>
    <col min="5" max="5" width="18.375" style="22" customWidth="1"/>
    <col min="6" max="6" width="9" style="22" customWidth="1"/>
    <col min="7" max="31" width="9" customWidth="1"/>
  </cols>
  <sheetData>
    <row r="1" ht="20.45" customHeight="1" spans="1:6">
      <c r="A1" s="3" t="s">
        <v>961</v>
      </c>
    </row>
    <row r="2" ht="49.5" customHeight="1" spans="1:6">
      <c r="A2" s="10" t="s">
        <v>962</v>
      </c>
      <c r="B2" s="10"/>
      <c r="C2" s="10"/>
    </row>
    <row r="3" ht="33.75" customHeight="1" spans="1:6">
      <c r="A3" s="13"/>
      <c r="B3" s="13"/>
      <c r="C3" s="14" t="s">
        <v>2</v>
      </c>
    </row>
    <row r="4" s="21" customFormat="1" ht="33.75" customHeight="1" spans="1:6">
      <c r="A4" s="23" t="s">
        <v>642</v>
      </c>
      <c r="B4" s="24" t="s">
        <v>643</v>
      </c>
      <c r="C4" s="24" t="s">
        <v>644</v>
      </c>
      <c r="D4" s="25"/>
      <c r="E4" s="26"/>
      <c r="F4" s="25"/>
    </row>
    <row r="5" ht="33.75" customHeight="1" spans="1:6">
      <c r="A5" s="18" t="s">
        <v>963</v>
      </c>
      <c r="B5" s="18">
        <v>440274</v>
      </c>
      <c r="C5" s="18">
        <v>435946</v>
      </c>
    </row>
  </sheetData>
  <sheetProtection formatCells="0" formatColumns="0" formatRows="0" insertRows="0" insertColumns="0" insertHyperlinks="0" deleteColumns="0" deleteRows="0" sort="0" autoFilter="0" pivotTables="0"/>
  <mergeCells count="1">
    <mergeCell ref="A2:C2"/>
  </mergeCells>
  <printOptions horizontalCentered="1"/>
  <pageMargins left="1.10208333333333" right="1.10208333333333" top="1.45625" bottom="1.37777777777778" header="0.511111111111111" footer="0.511111111111111"/>
  <pageSetup paperSize="9" scale="76" orientation="portrait"/>
  <headerFooter alignWithMargins="0" scaleWithDoc="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showZeros="0" workbookViewId="0">
      <pane xSplit="1" ySplit="4" topLeftCell="B19" activePane="bottomRight" state="frozen"/>
      <selection/>
      <selection pane="topRight"/>
      <selection pane="bottomLeft"/>
      <selection pane="bottomRight" activeCell="A3" sqref="A3:D31"/>
    </sheetView>
  </sheetViews>
  <sheetFormatPr defaultColWidth="8.75" defaultRowHeight="21" customHeight="1" outlineLevelCol="3"/>
  <cols>
    <col min="1" max="1" width="42.625" customWidth="1"/>
    <col min="2" max="2" width="16.5" customWidth="1"/>
    <col min="3" max="3" width="39.25" customWidth="1"/>
    <col min="4" max="4" width="12.5" customWidth="1"/>
    <col min="5" max="32" width="9" customWidth="1"/>
  </cols>
  <sheetData>
    <row r="1" ht="20.45" customHeight="1" spans="1:4">
      <c r="A1" s="3" t="s">
        <v>964</v>
      </c>
    </row>
    <row r="2" ht="49.5" customHeight="1" spans="1:4">
      <c r="A2" s="10" t="s">
        <v>965</v>
      </c>
      <c r="B2" s="10"/>
      <c r="C2" s="10"/>
      <c r="D2" s="10"/>
    </row>
    <row r="3" customHeight="1" spans="1:4">
      <c r="A3" s="13"/>
      <c r="B3" s="13"/>
      <c r="C3" s="13"/>
      <c r="D3" s="13" t="s">
        <v>2</v>
      </c>
    </row>
    <row r="4" s="19" customFormat="1" ht="29.25" customHeight="1" spans="1:4">
      <c r="A4" s="15" t="s">
        <v>674</v>
      </c>
      <c r="B4" s="15" t="s">
        <v>4</v>
      </c>
      <c r="C4" s="15" t="s">
        <v>674</v>
      </c>
      <c r="D4" s="15" t="s">
        <v>5</v>
      </c>
    </row>
    <row r="5" ht="29.25" customHeight="1" spans="1:4">
      <c r="A5" s="18" t="s">
        <v>966</v>
      </c>
      <c r="B5" s="18"/>
      <c r="C5" s="18" t="s">
        <v>967</v>
      </c>
      <c r="D5" s="18"/>
    </row>
    <row r="6" ht="29.25" customHeight="1" spans="1:4">
      <c r="A6" s="18" t="s">
        <v>968</v>
      </c>
      <c r="B6" s="18"/>
      <c r="C6" s="18" t="s">
        <v>969</v>
      </c>
      <c r="D6" s="18"/>
    </row>
    <row r="7" ht="29.25" customHeight="1" spans="1:4">
      <c r="A7" s="18" t="s">
        <v>970</v>
      </c>
      <c r="B7" s="18"/>
      <c r="C7" s="18" t="s">
        <v>971</v>
      </c>
      <c r="D7" s="18"/>
    </row>
    <row r="8" ht="29.25" customHeight="1" spans="1:4">
      <c r="A8" s="18" t="s">
        <v>972</v>
      </c>
      <c r="B8" s="18"/>
      <c r="C8" s="18" t="s">
        <v>973</v>
      </c>
      <c r="D8" s="18"/>
    </row>
    <row r="9" ht="29.25" customHeight="1" spans="1:4">
      <c r="A9" s="18" t="s">
        <v>974</v>
      </c>
      <c r="B9" s="18"/>
      <c r="C9" s="18" t="s">
        <v>975</v>
      </c>
      <c r="D9" s="18"/>
    </row>
    <row r="10" ht="29.25" customHeight="1" spans="1:4">
      <c r="A10" s="18" t="s">
        <v>976</v>
      </c>
      <c r="B10" s="18"/>
      <c r="C10" s="18" t="s">
        <v>977</v>
      </c>
      <c r="D10" s="18"/>
    </row>
    <row r="11" ht="29.25" customHeight="1" spans="1:4">
      <c r="A11" s="18" t="s">
        <v>978</v>
      </c>
      <c r="B11" s="18"/>
      <c r="C11" s="18" t="s">
        <v>979</v>
      </c>
      <c r="D11" s="18">
        <f>D18</f>
        <v>0</v>
      </c>
    </row>
    <row r="12" ht="29.25" customHeight="1" spans="1:4">
      <c r="A12" s="18" t="s">
        <v>980</v>
      </c>
      <c r="B12" s="18"/>
      <c r="C12" s="18" t="s">
        <v>981</v>
      </c>
      <c r="D12" s="18"/>
    </row>
    <row r="13" ht="29.25" customHeight="1" spans="1:4">
      <c r="A13" s="18" t="s">
        <v>982</v>
      </c>
      <c r="B13" s="18"/>
      <c r="C13" s="18" t="s">
        <v>983</v>
      </c>
      <c r="D13" s="18"/>
    </row>
    <row r="14" ht="29.25" customHeight="1" spans="1:4">
      <c r="A14" s="18" t="s">
        <v>984</v>
      </c>
      <c r="B14" s="18"/>
      <c r="C14" s="18" t="s">
        <v>985</v>
      </c>
      <c r="D14" s="18"/>
    </row>
    <row r="15" ht="29.25" customHeight="1" spans="1:4">
      <c r="A15" s="18" t="s">
        <v>986</v>
      </c>
      <c r="B15" s="18"/>
      <c r="C15" s="18" t="s">
        <v>987</v>
      </c>
      <c r="D15" s="18"/>
    </row>
    <row r="16" ht="29.25" customHeight="1" spans="1:4">
      <c r="A16" s="18" t="s">
        <v>988</v>
      </c>
      <c r="B16" s="18"/>
      <c r="C16" s="18" t="s">
        <v>989</v>
      </c>
      <c r="D16" s="18"/>
    </row>
    <row r="17" ht="29.25" customHeight="1" spans="1:4">
      <c r="A17" s="18" t="s">
        <v>990</v>
      </c>
      <c r="B17" s="18"/>
      <c r="C17" s="18" t="s">
        <v>991</v>
      </c>
      <c r="D17" s="18"/>
    </row>
    <row r="18" ht="29.25" customHeight="1" spans="1:4">
      <c r="A18" s="18" t="s">
        <v>992</v>
      </c>
      <c r="B18" s="18"/>
      <c r="C18" s="18" t="s">
        <v>993</v>
      </c>
      <c r="D18" s="18">
        <v>0</v>
      </c>
    </row>
    <row r="19" ht="29.25" customHeight="1" spans="1:4">
      <c r="A19" s="18" t="s">
        <v>994</v>
      </c>
      <c r="B19" s="18"/>
      <c r="C19" s="18" t="s">
        <v>995</v>
      </c>
      <c r="D19" s="18"/>
    </row>
    <row r="20" ht="29.25" customHeight="1" spans="1:4">
      <c r="A20" s="18" t="s">
        <v>996</v>
      </c>
      <c r="B20" s="18"/>
      <c r="C20" s="18" t="s">
        <v>995</v>
      </c>
      <c r="D20" s="18"/>
    </row>
    <row r="21" ht="29.25" customHeight="1" spans="1:4">
      <c r="A21" s="18" t="s">
        <v>997</v>
      </c>
      <c r="B21" s="18">
        <f>SUM(B22:B24)</f>
        <v>0</v>
      </c>
      <c r="C21" s="18"/>
      <c r="D21" s="18"/>
    </row>
    <row r="22" ht="29.25" customHeight="1" spans="1:4">
      <c r="A22" s="18" t="s">
        <v>998</v>
      </c>
      <c r="B22" s="18"/>
      <c r="C22" s="18"/>
      <c r="D22" s="18"/>
    </row>
    <row r="23" ht="29.25" customHeight="1" spans="1:4">
      <c r="A23" s="18" t="s">
        <v>999</v>
      </c>
      <c r="B23" s="18"/>
      <c r="C23" s="18"/>
      <c r="D23" s="18"/>
    </row>
    <row r="24" ht="29.25" customHeight="1" spans="1:4">
      <c r="A24" s="18" t="s">
        <v>1000</v>
      </c>
      <c r="B24" s="18"/>
      <c r="C24" s="18"/>
      <c r="D24" s="18"/>
    </row>
    <row r="25" ht="29.25" customHeight="1" spans="1:4">
      <c r="A25" s="18" t="s">
        <v>1001</v>
      </c>
      <c r="B25" s="18"/>
      <c r="C25" s="18"/>
      <c r="D25" s="18"/>
    </row>
    <row r="26" ht="29.25" customHeight="1" spans="1:4">
      <c r="A26" s="18" t="s">
        <v>1002</v>
      </c>
      <c r="B26" s="18"/>
      <c r="C26" s="18"/>
      <c r="D26" s="18"/>
    </row>
    <row r="27" ht="29.25" customHeight="1" spans="1:4">
      <c r="A27" s="18" t="s">
        <v>1003</v>
      </c>
      <c r="B27" s="18">
        <f>B21</f>
        <v>0</v>
      </c>
      <c r="C27" s="18" t="s">
        <v>1004</v>
      </c>
      <c r="D27" s="18">
        <f>D11</f>
        <v>0</v>
      </c>
    </row>
    <row r="28" ht="29.25" customHeight="1" spans="1:4">
      <c r="A28" s="18" t="s">
        <v>1005</v>
      </c>
      <c r="B28" s="18">
        <v>425</v>
      </c>
      <c r="C28" s="18" t="s">
        <v>1006</v>
      </c>
      <c r="D28" s="18">
        <v>425</v>
      </c>
    </row>
    <row r="29" ht="29.25" customHeight="1" spans="1:4">
      <c r="A29" s="18" t="s">
        <v>1007</v>
      </c>
      <c r="B29" s="18"/>
      <c r="C29" s="18"/>
      <c r="D29" s="18"/>
    </row>
    <row r="30" ht="29.25" customHeight="1" spans="1:4">
      <c r="A30" s="18"/>
      <c r="B30" s="18"/>
      <c r="C30" s="18"/>
      <c r="D30" s="18"/>
    </row>
    <row r="31" ht="29.25" customHeight="1" spans="1:4">
      <c r="A31" s="18" t="s">
        <v>17</v>
      </c>
      <c r="B31" s="18">
        <f>B27+B28</f>
        <v>425</v>
      </c>
      <c r="C31" s="18" t="s">
        <v>18</v>
      </c>
      <c r="D31" s="18">
        <f>D27+D28</f>
        <v>425</v>
      </c>
    </row>
  </sheetData>
  <sheetProtection formatCells="0" formatColumns="0" formatRows="0" insertRows="0" insertColumns="0" insertHyperlinks="0" deleteColumns="0" deleteRows="0" sort="0" autoFilter="0" pivotTables="0"/>
  <mergeCells count="1">
    <mergeCell ref="A2:D2"/>
  </mergeCells>
  <printOptions horizontalCentered="1"/>
  <pageMargins left="0.708333333333333" right="0.708333333333333" top="0.66875" bottom="0.590277777777778" header="0.511805555555556" footer="0.511805555555556"/>
  <pageSetup paperSize="9" scale="73" orientation="portrait" horizontalDpi="600"/>
  <headerFooter alignWithMargins="0" scaleWithDoc="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1"/>
  <sheetViews>
    <sheetView showZeros="0" workbookViewId="0">
      <pane xSplit="1" ySplit="4" topLeftCell="B19" activePane="bottomRight" state="frozen"/>
      <selection/>
      <selection pane="topRight"/>
      <selection pane="bottomLeft"/>
      <selection pane="bottomRight" activeCell="A3" sqref="A3:B31"/>
    </sheetView>
  </sheetViews>
  <sheetFormatPr defaultColWidth="8.75" defaultRowHeight="21" customHeight="1" outlineLevelCol="1"/>
  <cols>
    <col min="1" max="1" width="40.875" customWidth="1"/>
    <col min="2" max="2" width="26" customWidth="1"/>
    <col min="3" max="32" width="9" customWidth="1"/>
  </cols>
  <sheetData>
    <row r="1" ht="20.45" customHeight="1" spans="1:2">
      <c r="A1" s="3" t="s">
        <v>1008</v>
      </c>
    </row>
    <row r="2" ht="49.5" customHeight="1" spans="1:2">
      <c r="A2" s="10" t="s">
        <v>1009</v>
      </c>
      <c r="B2" s="10"/>
    </row>
    <row r="3" customHeight="1" spans="1:2">
      <c r="A3" s="13"/>
      <c r="B3" s="14" t="s">
        <v>2</v>
      </c>
    </row>
    <row r="4" s="19" customFormat="1" ht="29.25" customHeight="1" spans="1:2">
      <c r="A4" s="15" t="s">
        <v>674</v>
      </c>
      <c r="B4" s="15" t="s">
        <v>4</v>
      </c>
    </row>
    <row r="5" ht="29.25" customHeight="1" spans="1:2">
      <c r="A5" s="18" t="s">
        <v>966</v>
      </c>
      <c r="B5" s="18"/>
    </row>
    <row r="6" ht="29.25" customHeight="1" spans="1:2">
      <c r="A6" s="18" t="s">
        <v>968</v>
      </c>
      <c r="B6" s="18"/>
    </row>
    <row r="7" ht="29.25" customHeight="1" spans="1:2">
      <c r="A7" s="18" t="s">
        <v>970</v>
      </c>
      <c r="B7" s="18"/>
    </row>
    <row r="8" ht="29.25" customHeight="1" spans="1:2">
      <c r="A8" s="18" t="s">
        <v>972</v>
      </c>
      <c r="B8" s="18"/>
    </row>
    <row r="9" ht="29.25" customHeight="1" spans="1:2">
      <c r="A9" s="18" t="s">
        <v>974</v>
      </c>
      <c r="B9" s="18"/>
    </row>
    <row r="10" ht="29.25" customHeight="1" spans="1:2">
      <c r="A10" s="18" t="s">
        <v>976</v>
      </c>
      <c r="B10" s="18"/>
    </row>
    <row r="11" ht="29.25" customHeight="1" spans="1:2">
      <c r="A11" s="18" t="s">
        <v>978</v>
      </c>
      <c r="B11" s="18"/>
    </row>
    <row r="12" ht="29.25" customHeight="1" spans="1:2">
      <c r="A12" s="18" t="s">
        <v>980</v>
      </c>
      <c r="B12" s="18"/>
    </row>
    <row r="13" ht="29.25" customHeight="1" spans="1:2">
      <c r="A13" s="18" t="s">
        <v>982</v>
      </c>
      <c r="B13" s="18"/>
    </row>
    <row r="14" ht="29.25" customHeight="1" spans="1:2">
      <c r="A14" s="18" t="s">
        <v>984</v>
      </c>
      <c r="B14" s="18"/>
    </row>
    <row r="15" ht="29.25" customHeight="1" spans="1:2">
      <c r="A15" s="18" t="s">
        <v>986</v>
      </c>
      <c r="B15" s="18"/>
    </row>
    <row r="16" ht="29.25" customHeight="1" spans="1:2">
      <c r="A16" s="18" t="s">
        <v>988</v>
      </c>
      <c r="B16" s="18"/>
    </row>
    <row r="17" ht="29.25" customHeight="1" spans="1:2">
      <c r="A17" s="18" t="s">
        <v>990</v>
      </c>
      <c r="B17" s="18"/>
    </row>
    <row r="18" ht="29.25" customHeight="1" spans="1:2">
      <c r="A18" s="18" t="s">
        <v>992</v>
      </c>
      <c r="B18" s="18"/>
    </row>
    <row r="19" ht="29.25" customHeight="1" spans="1:2">
      <c r="A19" s="18" t="s">
        <v>994</v>
      </c>
      <c r="B19" s="18"/>
    </row>
    <row r="20" ht="29.25" customHeight="1" spans="1:2">
      <c r="A20" s="18" t="s">
        <v>996</v>
      </c>
      <c r="B20" s="18"/>
    </row>
    <row r="21" ht="29.25" customHeight="1" spans="1:2">
      <c r="A21" s="18" t="s">
        <v>997</v>
      </c>
      <c r="B21" s="18">
        <f>SUM(B22:B24)</f>
        <v>0</v>
      </c>
    </row>
    <row r="22" ht="29.25" customHeight="1" spans="1:2">
      <c r="A22" s="18" t="s">
        <v>998</v>
      </c>
      <c r="B22" s="18"/>
    </row>
    <row r="23" ht="29.25" customHeight="1" spans="1:2">
      <c r="A23" s="18" t="s">
        <v>999</v>
      </c>
      <c r="B23" s="18"/>
    </row>
    <row r="24" ht="29.25" customHeight="1" spans="1:2">
      <c r="A24" s="18" t="s">
        <v>1000</v>
      </c>
      <c r="B24" s="18"/>
    </row>
    <row r="25" ht="29.25" customHeight="1" spans="1:2">
      <c r="A25" s="18" t="s">
        <v>1001</v>
      </c>
      <c r="B25" s="18"/>
    </row>
    <row r="26" ht="29.25" customHeight="1" spans="1:2">
      <c r="A26" s="18" t="s">
        <v>1002</v>
      </c>
      <c r="B26" s="18"/>
    </row>
    <row r="27" ht="29.25" customHeight="1" spans="1:2">
      <c r="A27" s="18" t="s">
        <v>1003</v>
      </c>
      <c r="B27" s="18">
        <f>B21</f>
        <v>0</v>
      </c>
    </row>
    <row r="28" ht="29.25" customHeight="1" spans="1:2">
      <c r="A28" s="18" t="s">
        <v>1005</v>
      </c>
      <c r="B28" s="18">
        <v>425</v>
      </c>
    </row>
    <row r="29" ht="29.25" customHeight="1" spans="1:2">
      <c r="A29" s="18" t="s">
        <v>1007</v>
      </c>
      <c r="B29" s="18"/>
    </row>
    <row r="30" ht="29.25" customHeight="1" spans="1:2">
      <c r="A30" s="18"/>
      <c r="B30" s="18"/>
    </row>
    <row r="31" ht="29.25" customHeight="1" spans="1:2">
      <c r="A31" s="18" t="s">
        <v>17</v>
      </c>
      <c r="B31" s="20">
        <f>SUM(B5:B29)</f>
        <v>425</v>
      </c>
    </row>
  </sheetData>
  <sheetProtection formatCells="0" formatColumns="0" formatRows="0" insertRows="0" insertColumns="0" insertHyperlinks="0" deleteColumns="0" deleteRows="0" sort="0" autoFilter="0" pivotTables="0"/>
  <mergeCells count="1">
    <mergeCell ref="A2:B2"/>
  </mergeCells>
  <printOptions horizontalCentered="1"/>
  <pageMargins left="1.10208333333333" right="1.10208333333333" top="1.45625" bottom="1.37777777777778" header="0.511805555555556" footer="0.511805555555556"/>
  <pageSetup paperSize="9" orientation="portrait" horizontalDpi="600"/>
  <headerFooter alignWithMargins="0" scaleWithDoc="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showZeros="0" workbookViewId="0">
      <pane xSplit="1" ySplit="4" topLeftCell="B10" activePane="bottomRight" state="frozen"/>
      <selection/>
      <selection pane="topRight"/>
      <selection pane="bottomLeft"/>
      <selection pane="bottomRight" activeCell="A3" sqref="A3:B23"/>
    </sheetView>
  </sheetViews>
  <sheetFormatPr defaultColWidth="8.75" defaultRowHeight="21" customHeight="1" outlineLevelCol="1"/>
  <cols>
    <col min="1" max="1" width="37.75" customWidth="1"/>
    <col min="2" max="2" width="26.625" customWidth="1"/>
    <col min="3" max="32" width="9" customWidth="1"/>
  </cols>
  <sheetData>
    <row r="1" ht="20.45" customHeight="1" spans="1:2">
      <c r="A1" s="3" t="s">
        <v>1010</v>
      </c>
    </row>
    <row r="2" ht="37.5" customHeight="1" spans="1:2">
      <c r="A2" s="10" t="s">
        <v>1011</v>
      </c>
      <c r="B2" s="10"/>
    </row>
    <row r="3" customHeight="1" spans="1:2">
      <c r="A3" s="13"/>
      <c r="B3" s="14" t="s">
        <v>2</v>
      </c>
    </row>
    <row r="4" ht="29.25" customHeight="1" spans="1:2">
      <c r="A4" s="15" t="s">
        <v>674</v>
      </c>
      <c r="B4" s="15" t="s">
        <v>5</v>
      </c>
    </row>
    <row r="5" ht="29.25" customHeight="1" spans="1:2">
      <c r="A5" s="18" t="s">
        <v>967</v>
      </c>
      <c r="B5" s="18"/>
    </row>
    <row r="6" ht="29.25" customHeight="1" spans="1:2">
      <c r="A6" s="18" t="s">
        <v>969</v>
      </c>
      <c r="B6" s="18"/>
    </row>
    <row r="7" ht="29.25" customHeight="1" spans="1:2">
      <c r="A7" s="18" t="s">
        <v>971</v>
      </c>
      <c r="B7" s="18"/>
    </row>
    <row r="8" ht="29.25" customHeight="1" spans="1:2">
      <c r="A8" s="18" t="s">
        <v>973</v>
      </c>
      <c r="B8" s="18"/>
    </row>
    <row r="9" ht="29.25" customHeight="1" spans="1:2">
      <c r="A9" s="18" t="s">
        <v>975</v>
      </c>
      <c r="B9" s="18"/>
    </row>
    <row r="10" ht="29.25" customHeight="1" spans="1:2">
      <c r="A10" s="18" t="s">
        <v>977</v>
      </c>
      <c r="B10" s="18"/>
    </row>
    <row r="11" ht="29.25" customHeight="1" spans="1:2">
      <c r="A11" s="18" t="s">
        <v>979</v>
      </c>
      <c r="B11" s="18">
        <f>B18</f>
        <v>0</v>
      </c>
    </row>
    <row r="12" ht="29.25" customHeight="1" spans="1:2">
      <c r="A12" s="18" t="s">
        <v>981</v>
      </c>
      <c r="B12" s="18"/>
    </row>
    <row r="13" ht="29.25" customHeight="1" spans="1:2">
      <c r="A13" s="18" t="s">
        <v>983</v>
      </c>
      <c r="B13" s="18"/>
    </row>
    <row r="14" ht="29.25" customHeight="1" spans="1:2">
      <c r="A14" s="18" t="s">
        <v>985</v>
      </c>
      <c r="B14" s="18"/>
    </row>
    <row r="15" ht="29.25" customHeight="1" spans="1:2">
      <c r="A15" s="18" t="s">
        <v>987</v>
      </c>
      <c r="B15" s="18"/>
    </row>
    <row r="16" ht="29.25" customHeight="1" spans="1:2">
      <c r="A16" s="18" t="s">
        <v>989</v>
      </c>
      <c r="B16" s="18"/>
    </row>
    <row r="17" ht="29.25" customHeight="1" spans="1:2">
      <c r="A17" s="18" t="s">
        <v>991</v>
      </c>
      <c r="B17" s="18"/>
    </row>
    <row r="18" ht="29.25" customHeight="1" spans="1:2">
      <c r="A18" s="18" t="s">
        <v>993</v>
      </c>
      <c r="B18" s="18">
        <v>0</v>
      </c>
    </row>
    <row r="19" ht="29.25" customHeight="1" spans="1:2">
      <c r="A19" s="18" t="s">
        <v>995</v>
      </c>
      <c r="B19" s="18"/>
    </row>
    <row r="20" ht="29.25" customHeight="1" spans="1:2">
      <c r="A20" s="18" t="s">
        <v>995</v>
      </c>
      <c r="B20" s="18"/>
    </row>
    <row r="21" ht="29.25" customHeight="1" spans="1:2">
      <c r="A21" s="18" t="s">
        <v>1004</v>
      </c>
      <c r="B21" s="18"/>
    </row>
    <row r="22" ht="29.25" customHeight="1" spans="1:2">
      <c r="A22" s="18" t="s">
        <v>1006</v>
      </c>
      <c r="B22" s="18">
        <v>425</v>
      </c>
    </row>
    <row r="23" ht="29.25" customHeight="1" spans="1:2">
      <c r="A23" s="18" t="s">
        <v>18</v>
      </c>
      <c r="B23" s="18">
        <f>SUM(B5:B22)</f>
        <v>425</v>
      </c>
    </row>
  </sheetData>
  <sheetProtection formatCells="0" formatColumns="0" formatRows="0" insertRows="0" insertColumns="0" insertHyperlinks="0" deleteColumns="0" deleteRows="0" sort="0" autoFilter="0" pivotTables="0"/>
  <mergeCells count="1">
    <mergeCell ref="A2:B2"/>
  </mergeCells>
  <printOptions horizontalCentered="1"/>
  <pageMargins left="1.10208333333333" right="1.10208333333333" top="1.45625" bottom="1.37777777777778" header="0.511111111111111" footer="0.511111111111111"/>
  <pageSetup paperSize="9" orientation="portrait"/>
  <headerFooter alignWithMargins="0" scaleWithDoc="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3"/>
  <sheetViews>
    <sheetView workbookViewId="0">
      <selection activeCell="A3" sqref="A3:B23"/>
    </sheetView>
  </sheetViews>
  <sheetFormatPr defaultColWidth="8.75" defaultRowHeight="14.25" outlineLevelCol="1"/>
  <cols>
    <col min="1" max="1" width="37.75" customWidth="1"/>
    <col min="2" max="2" width="28.375" customWidth="1"/>
    <col min="3" max="32" width="9" customWidth="1"/>
  </cols>
  <sheetData>
    <row r="1" ht="20.45" customHeight="1" spans="1:2">
      <c r="A1" s="3" t="s">
        <v>1012</v>
      </c>
    </row>
    <row r="2" ht="37.5" customHeight="1" spans="1:2">
      <c r="A2" s="10" t="s">
        <v>1013</v>
      </c>
      <c r="B2" s="10"/>
    </row>
    <row r="3" ht="21" customHeight="1" spans="1:2">
      <c r="A3" s="13"/>
      <c r="B3" s="14" t="s">
        <v>2</v>
      </c>
    </row>
    <row r="4" ht="29.25" customHeight="1" spans="1:2">
      <c r="A4" s="15" t="s">
        <v>674</v>
      </c>
      <c r="B4" s="15" t="s">
        <v>5</v>
      </c>
    </row>
    <row r="5" ht="29.25" customHeight="1" spans="1:2">
      <c r="A5" s="18" t="s">
        <v>967</v>
      </c>
      <c r="B5" s="18"/>
    </row>
    <row r="6" ht="29.25" customHeight="1" spans="1:2">
      <c r="A6" s="18" t="s">
        <v>969</v>
      </c>
      <c r="B6" s="18"/>
    </row>
    <row r="7" ht="29.25" customHeight="1" spans="1:2">
      <c r="A7" s="18" t="s">
        <v>971</v>
      </c>
      <c r="B7" s="18"/>
    </row>
    <row r="8" ht="29.25" customHeight="1" spans="1:2">
      <c r="A8" s="18" t="s">
        <v>973</v>
      </c>
      <c r="B8" s="18"/>
    </row>
    <row r="9" ht="29.25" customHeight="1" spans="1:2">
      <c r="A9" s="18" t="s">
        <v>975</v>
      </c>
      <c r="B9" s="18"/>
    </row>
    <row r="10" ht="29.25" customHeight="1" spans="1:2">
      <c r="A10" s="18" t="s">
        <v>977</v>
      </c>
      <c r="B10" s="18"/>
    </row>
    <row r="11" ht="29.25" customHeight="1" spans="1:2">
      <c r="A11" s="18" t="s">
        <v>979</v>
      </c>
      <c r="B11" s="18">
        <f>B18</f>
        <v>0</v>
      </c>
    </row>
    <row r="12" ht="29.25" customHeight="1" spans="1:2">
      <c r="A12" s="18" t="s">
        <v>981</v>
      </c>
      <c r="B12" s="18"/>
    </row>
    <row r="13" ht="29.25" customHeight="1" spans="1:2">
      <c r="A13" s="18" t="s">
        <v>983</v>
      </c>
      <c r="B13" s="18"/>
    </row>
    <row r="14" ht="29.25" customHeight="1" spans="1:2">
      <c r="A14" s="18" t="s">
        <v>985</v>
      </c>
      <c r="B14" s="18"/>
    </row>
    <row r="15" ht="29.25" customHeight="1" spans="1:2">
      <c r="A15" s="18" t="s">
        <v>987</v>
      </c>
      <c r="B15" s="18"/>
    </row>
    <row r="16" ht="29.25" customHeight="1" spans="1:2">
      <c r="A16" s="18" t="s">
        <v>989</v>
      </c>
      <c r="B16" s="18"/>
    </row>
    <row r="17" ht="29.25" customHeight="1" spans="1:2">
      <c r="A17" s="18" t="s">
        <v>991</v>
      </c>
      <c r="B17" s="18"/>
    </row>
    <row r="18" ht="29.25" customHeight="1" spans="1:2">
      <c r="A18" s="18" t="s">
        <v>993</v>
      </c>
      <c r="B18" s="18">
        <v>0</v>
      </c>
    </row>
    <row r="19" ht="29.25" customHeight="1" spans="1:2">
      <c r="A19" s="18" t="s">
        <v>995</v>
      </c>
      <c r="B19" s="18"/>
    </row>
    <row r="20" ht="29.25" customHeight="1" spans="1:2">
      <c r="A20" s="18" t="s">
        <v>995</v>
      </c>
      <c r="B20" s="18"/>
    </row>
    <row r="21" ht="29.25" customHeight="1" spans="1:2">
      <c r="A21" s="18" t="s">
        <v>1004</v>
      </c>
      <c r="B21" s="18"/>
    </row>
    <row r="22" ht="29.25" customHeight="1" spans="1:2">
      <c r="A22" s="18" t="s">
        <v>1006</v>
      </c>
      <c r="B22" s="18"/>
    </row>
    <row r="23" ht="29.25" customHeight="1" spans="1:2">
      <c r="A23" s="18" t="s">
        <v>18</v>
      </c>
      <c r="B23" s="18"/>
    </row>
  </sheetData>
  <sheetProtection formatCells="0" formatColumns="0" formatRows="0" insertRows="0" insertColumns="0" insertHyperlinks="0" deleteColumns="0" deleteRows="0" sort="0" autoFilter="0" pivotTables="0"/>
  <mergeCells count="1">
    <mergeCell ref="A2:B2"/>
  </mergeCells>
  <printOptions horizontalCentered="1"/>
  <pageMargins left="0.700694444444445" right="0.700694444444445" top="0.948611111111111" bottom="0.751388888888889" header="0.298611111111111" footer="0.298611111111111"/>
  <pageSetup paperSize="9"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8"/>
  <sheetViews>
    <sheetView workbookViewId="0">
      <selection activeCell="A3" sqref="A3:B8"/>
    </sheetView>
  </sheetViews>
  <sheetFormatPr defaultColWidth="8.75" defaultRowHeight="21" customHeight="1" outlineLevelRow="7" outlineLevelCol="1"/>
  <cols>
    <col min="1" max="1" width="56.25" customWidth="1"/>
    <col min="2" max="2" width="39.125" customWidth="1"/>
    <col min="3" max="20" width="9" customWidth="1"/>
  </cols>
  <sheetData>
    <row r="1" customHeight="1" spans="1:2">
      <c r="A1" s="3" t="s">
        <v>1014</v>
      </c>
    </row>
    <row r="2" customFormat="1" ht="32.25" customHeight="1" spans="1:2">
      <c r="A2" s="10" t="s">
        <v>1015</v>
      </c>
      <c r="B2" s="10"/>
    </row>
    <row r="3" ht="18" customHeight="1" spans="1:2">
      <c r="A3" s="13"/>
      <c r="B3" s="14" t="s">
        <v>2</v>
      </c>
    </row>
    <row r="4" ht="31.5" customHeight="1" spans="1:2">
      <c r="A4" s="15" t="s">
        <v>21</v>
      </c>
      <c r="B4" s="15" t="s">
        <v>944</v>
      </c>
    </row>
    <row r="5" ht="28.5" customHeight="1" spans="1:2">
      <c r="A5" s="15" t="s">
        <v>77</v>
      </c>
      <c r="B5" s="16">
        <f>SUM(B6:B8)</f>
        <v>425</v>
      </c>
    </row>
    <row r="6" ht="28.5" customHeight="1" spans="1:2">
      <c r="A6" s="17" t="s">
        <v>1016</v>
      </c>
      <c r="B6" s="16">
        <v>425</v>
      </c>
    </row>
    <row r="7" ht="28.5" customHeight="1" spans="1:2">
      <c r="A7" s="17" t="s">
        <v>1017</v>
      </c>
      <c r="B7" s="16"/>
    </row>
    <row r="8" ht="28.5" customHeight="1" spans="1:2">
      <c r="A8" s="17" t="s">
        <v>1018</v>
      </c>
      <c r="B8" s="16"/>
    </row>
  </sheetData>
  <sheetProtection formatCells="0" formatColumns="0" formatRows="0" insertRows="0" insertColumns="0" insertHyperlinks="0" deleteColumns="0" deleteRows="0" sort="0" autoFilter="0" pivotTables="0"/>
  <mergeCells count="1">
    <mergeCell ref="A2:B2"/>
  </mergeCells>
  <printOptions horizontalCentered="1"/>
  <pageMargins left="0.696527777777778" right="0.696527777777778" top="1.37777777777778" bottom="0.751388888888889" header="0.298611111111111" footer="0.298611111111111"/>
  <pageSetup paperSize="9" orientation="landscape" horizontalDpi="600"/>
  <headerFooter alignWithMargins="0" scaleWithDoc="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
  <sheetViews>
    <sheetView workbookViewId="0">
      <selection activeCell="A2" sqref="A2:B2"/>
    </sheetView>
  </sheetViews>
  <sheetFormatPr defaultColWidth="16.5" defaultRowHeight="21.75" customHeight="1" outlineLevelRow="5" outlineLevelCol="1"/>
  <cols>
    <col min="1" max="1" width="37.875" customWidth="1"/>
    <col min="2" max="2" width="51.125" customWidth="1"/>
  </cols>
  <sheetData>
    <row r="1" customHeight="1" spans="1:2">
      <c r="A1" s="3" t="s">
        <v>1019</v>
      </c>
    </row>
    <row r="2" ht="32.25" customHeight="1" spans="1:2">
      <c r="A2" s="10" t="s">
        <v>1020</v>
      </c>
      <c r="B2" s="10"/>
    </row>
    <row r="3" ht="18" customHeight="1" spans="1:2">
      <c r="A3" s="13"/>
      <c r="B3" s="14" t="s">
        <v>2</v>
      </c>
    </row>
    <row r="4" customHeight="1" spans="1:2">
      <c r="A4" s="15" t="s">
        <v>608</v>
      </c>
      <c r="B4" s="15" t="s">
        <v>93</v>
      </c>
    </row>
    <row r="5" customHeight="1" spans="1:2">
      <c r="A5" s="15" t="s">
        <v>944</v>
      </c>
      <c r="B5" s="16">
        <v>425</v>
      </c>
    </row>
    <row r="6" customHeight="1" spans="1:2">
      <c r="A6" s="15" t="s">
        <v>77</v>
      </c>
      <c r="B6" s="16">
        <f>SUM(B5:B5)</f>
        <v>425</v>
      </c>
    </row>
  </sheetData>
  <sheetProtection formatCells="0" formatColumns="0" formatRows="0" insertRows="0" insertColumns="0" insertHyperlinks="0" deleteColumns="0" deleteRows="0" sort="0" autoFilter="0" pivotTables="0"/>
  <mergeCells count="1">
    <mergeCell ref="A2:B2"/>
  </mergeCells>
  <printOptions horizontalCentered="1"/>
  <pageMargins left="0.696527777777778" right="0.696527777777778" top="1.37777777777778" bottom="0.751388888888889" header="0.298611111111111" footer="0.298611111111111"/>
  <pageSetup paperSize="9" orientation="landscape" horizontalDpi="600"/>
  <headerFooter alignWithMargins="0" scaleWithDoc="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0"/>
  <sheetViews>
    <sheetView showZeros="0" workbookViewId="0">
      <pane xSplit="1" ySplit="4" topLeftCell="B28" activePane="bottomRight" state="frozen"/>
      <selection/>
      <selection pane="topRight"/>
      <selection pane="bottomLeft"/>
      <selection pane="bottomRight" activeCell="M52" sqref="M52"/>
    </sheetView>
  </sheetViews>
  <sheetFormatPr defaultColWidth="8.75" defaultRowHeight="13.5" outlineLevelCol="3"/>
  <cols>
    <col min="1" max="1" width="46.625" style="2"/>
    <col min="2" max="2" width="27.5" style="2"/>
    <col min="3" max="3" width="17.75" style="2"/>
    <col min="4" max="4" width="18.75" style="2"/>
    <col min="5" max="16382" width="8.75" style="1"/>
    <col min="16383" max="16384" width="8.75" style="11"/>
  </cols>
  <sheetData>
    <row r="1" spans="1:4">
      <c r="A1" s="3" t="s">
        <v>1021</v>
      </c>
    </row>
    <row r="2" s="1" customFormat="1" ht="26.25" spans="1:4">
      <c r="A2" s="10" t="s">
        <v>1022</v>
      </c>
      <c r="B2" s="10"/>
      <c r="C2" s="10"/>
      <c r="D2" s="10"/>
    </row>
    <row r="3" s="1" customFormat="1" spans="1:4">
      <c r="A3" s="5"/>
      <c r="B3" s="5"/>
      <c r="C3" s="5"/>
      <c r="D3" s="6" t="s">
        <v>2</v>
      </c>
    </row>
    <row r="4" s="1" customFormat="1" spans="1:4">
      <c r="A4" s="7" t="s">
        <v>21</v>
      </c>
      <c r="B4" s="7" t="s">
        <v>4</v>
      </c>
      <c r="C4" s="7" t="s">
        <v>21</v>
      </c>
      <c r="D4" s="7" t="s">
        <v>5</v>
      </c>
    </row>
    <row r="5" s="1" customFormat="1" ht="27" spans="1:4">
      <c r="A5" s="8" t="s">
        <v>1023</v>
      </c>
      <c r="B5" s="8">
        <f>SUM(B6:B10)</f>
        <v>0</v>
      </c>
      <c r="C5" s="8" t="s">
        <v>1024</v>
      </c>
      <c r="D5" s="8">
        <f>SUM(D6:D10)</f>
        <v>0</v>
      </c>
    </row>
    <row r="6" s="1" customFormat="1" spans="1:4">
      <c r="A6" s="8" t="s">
        <v>1025</v>
      </c>
      <c r="B6" s="8"/>
      <c r="C6" s="8" t="s">
        <v>1026</v>
      </c>
      <c r="D6" s="8"/>
    </row>
    <row r="7" s="1" customFormat="1" spans="1:4">
      <c r="A7" s="8" t="s">
        <v>1027</v>
      </c>
      <c r="B7" s="8"/>
      <c r="C7" s="8" t="s">
        <v>1028</v>
      </c>
      <c r="D7" s="8"/>
    </row>
    <row r="8" s="1" customFormat="1" spans="1:4">
      <c r="A8" s="8" t="s">
        <v>1029</v>
      </c>
      <c r="B8" s="8"/>
      <c r="C8" s="8" t="s">
        <v>1030</v>
      </c>
      <c r="D8" s="8"/>
    </row>
    <row r="9" s="1" customFormat="1" spans="1:4">
      <c r="A9" s="8" t="s">
        <v>1031</v>
      </c>
      <c r="B9" s="8"/>
      <c r="C9" s="8" t="s">
        <v>1032</v>
      </c>
      <c r="D9" s="8"/>
    </row>
    <row r="10" s="1" customFormat="1" spans="1:4">
      <c r="A10" s="8" t="s">
        <v>1033</v>
      </c>
      <c r="B10" s="8"/>
      <c r="C10" s="8"/>
      <c r="D10" s="8"/>
    </row>
    <row r="11" s="1" customFormat="1" ht="27" spans="1:4">
      <c r="A11" s="8" t="s">
        <v>1034</v>
      </c>
      <c r="B11" s="8">
        <v>8520</v>
      </c>
      <c r="C11" s="8" t="s">
        <v>1035</v>
      </c>
      <c r="D11" s="8">
        <v>6605</v>
      </c>
    </row>
    <row r="12" s="1" customFormat="1" spans="1:4">
      <c r="A12" s="8" t="s">
        <v>1025</v>
      </c>
      <c r="B12" s="8">
        <v>1685</v>
      </c>
      <c r="C12" s="8" t="s">
        <v>1036</v>
      </c>
      <c r="D12" s="8">
        <v>5969</v>
      </c>
    </row>
    <row r="13" s="1" customFormat="1" ht="27" spans="1:4">
      <c r="A13" s="8" t="s">
        <v>1027</v>
      </c>
      <c r="B13" s="8">
        <v>1104</v>
      </c>
      <c r="C13" s="8" t="s">
        <v>1037</v>
      </c>
      <c r="D13" s="8">
        <v>475</v>
      </c>
    </row>
    <row r="14" s="1" customFormat="1" spans="1:4">
      <c r="A14" s="8" t="s">
        <v>1029</v>
      </c>
      <c r="B14" s="8">
        <v>110</v>
      </c>
      <c r="C14" s="8" t="s">
        <v>1038</v>
      </c>
      <c r="D14" s="8">
        <v>149</v>
      </c>
    </row>
    <row r="15" s="1" customFormat="1" spans="1:4">
      <c r="A15" s="8" t="s">
        <v>1031</v>
      </c>
      <c r="B15" s="8">
        <v>427</v>
      </c>
      <c r="C15" s="8" t="s">
        <v>1032</v>
      </c>
      <c r="D15" s="8">
        <v>0</v>
      </c>
    </row>
    <row r="16" s="1" customFormat="1" spans="1:4">
      <c r="A16" s="8" t="s">
        <v>1033</v>
      </c>
      <c r="B16" s="8">
        <v>0</v>
      </c>
      <c r="C16" s="8" t="s">
        <v>1039</v>
      </c>
      <c r="D16" s="8">
        <v>12</v>
      </c>
    </row>
    <row r="17" s="1" customFormat="1" spans="1:4">
      <c r="A17" s="8" t="s">
        <v>1040</v>
      </c>
      <c r="B17" s="8">
        <v>32</v>
      </c>
      <c r="C17" s="7"/>
      <c r="D17" s="7"/>
    </row>
    <row r="18" s="1" customFormat="1" ht="27" spans="1:4">
      <c r="A18" s="8" t="s">
        <v>1041</v>
      </c>
      <c r="B18" s="9"/>
      <c r="C18" s="8" t="s">
        <v>1042</v>
      </c>
      <c r="D18" s="9">
        <f>SUM(D19:D22)</f>
        <v>0</v>
      </c>
    </row>
    <row r="19" s="1" customFormat="1" spans="1:4">
      <c r="A19" s="8" t="s">
        <v>1025</v>
      </c>
      <c r="B19" s="8"/>
      <c r="C19" s="8" t="s">
        <v>1043</v>
      </c>
      <c r="D19" s="9"/>
    </row>
    <row r="20" s="1" customFormat="1" spans="1:4">
      <c r="A20" s="8" t="s">
        <v>1044</v>
      </c>
      <c r="B20" s="8"/>
      <c r="C20" s="8" t="s">
        <v>1039</v>
      </c>
      <c r="D20" s="8"/>
    </row>
    <row r="21" s="1" customFormat="1" spans="1:4">
      <c r="A21" s="8" t="s">
        <v>1029</v>
      </c>
      <c r="B21" s="8"/>
      <c r="C21" s="8" t="s">
        <v>1032</v>
      </c>
      <c r="D21" s="8"/>
    </row>
    <row r="22" s="1" customFormat="1" spans="1:4">
      <c r="A22" s="8" t="s">
        <v>1040</v>
      </c>
      <c r="B22" s="8"/>
      <c r="C22" s="8"/>
      <c r="D22" s="8"/>
    </row>
    <row r="23" s="1" customFormat="1" ht="40.5" spans="1:4">
      <c r="A23" s="8" t="s">
        <v>1045</v>
      </c>
      <c r="B23" s="8"/>
      <c r="C23" s="8" t="s">
        <v>1046</v>
      </c>
      <c r="D23" s="8"/>
    </row>
    <row r="24" s="1" customFormat="1" spans="1:4">
      <c r="A24" s="8" t="s">
        <v>1025</v>
      </c>
      <c r="B24" s="8"/>
      <c r="C24" s="8" t="s">
        <v>1047</v>
      </c>
      <c r="D24" s="8"/>
    </row>
    <row r="25" s="1" customFormat="1" spans="1:4">
      <c r="A25" s="8" t="s">
        <v>1027</v>
      </c>
      <c r="B25" s="8"/>
      <c r="C25" s="8" t="s">
        <v>1048</v>
      </c>
      <c r="D25" s="8"/>
    </row>
    <row r="26" s="1" customFormat="1" spans="1:4">
      <c r="A26" s="8" t="s">
        <v>1029</v>
      </c>
      <c r="B26" s="8"/>
      <c r="C26" s="8" t="s">
        <v>1032</v>
      </c>
      <c r="D26" s="8"/>
    </row>
    <row r="27" s="1" customFormat="1" spans="1:4">
      <c r="A27" s="8" t="s">
        <v>1040</v>
      </c>
      <c r="B27" s="8"/>
      <c r="C27" s="8" t="s">
        <v>1039</v>
      </c>
      <c r="D27" s="8"/>
    </row>
    <row r="28" s="1" customFormat="1" ht="27" spans="1:4">
      <c r="A28" s="8" t="s">
        <v>1049</v>
      </c>
      <c r="B28" s="8">
        <f>SUM(B29:B31)</f>
        <v>0</v>
      </c>
      <c r="C28" s="8" t="s">
        <v>1050</v>
      </c>
      <c r="D28" s="8">
        <f>SUM(D29:D31)</f>
        <v>0</v>
      </c>
    </row>
    <row r="29" s="1" customFormat="1" ht="27" spans="1:4">
      <c r="A29" s="8" t="s">
        <v>1051</v>
      </c>
      <c r="B29" s="8"/>
      <c r="C29" s="8" t="s">
        <v>1052</v>
      </c>
      <c r="D29" s="8"/>
    </row>
    <row r="30" s="1" customFormat="1" spans="1:4">
      <c r="A30" s="8" t="s">
        <v>1027</v>
      </c>
      <c r="B30" s="8"/>
      <c r="C30" s="8" t="s">
        <v>1053</v>
      </c>
      <c r="D30" s="8"/>
    </row>
    <row r="31" s="1" customFormat="1" spans="1:4">
      <c r="A31" s="8" t="s">
        <v>1029</v>
      </c>
      <c r="B31" s="8"/>
      <c r="C31" s="8" t="s">
        <v>1032</v>
      </c>
      <c r="D31" s="8"/>
    </row>
    <row r="32" s="1" customFormat="1" spans="1:4">
      <c r="A32" s="8" t="s">
        <v>1054</v>
      </c>
      <c r="B32" s="8">
        <f>SUM(B33:B37)</f>
        <v>0</v>
      </c>
      <c r="C32" s="8" t="s">
        <v>1055</v>
      </c>
      <c r="D32" s="8">
        <f>SUM(D33:D37)</f>
        <v>0</v>
      </c>
    </row>
    <row r="33" s="1" customFormat="1" spans="1:4">
      <c r="A33" s="8" t="s">
        <v>1025</v>
      </c>
      <c r="B33" s="8"/>
      <c r="C33" s="8" t="s">
        <v>1056</v>
      </c>
      <c r="D33" s="8"/>
    </row>
    <row r="34" s="1" customFormat="1" spans="1:4">
      <c r="A34" s="8" t="s">
        <v>1027</v>
      </c>
      <c r="B34" s="8"/>
      <c r="C34" s="8" t="s">
        <v>1057</v>
      </c>
      <c r="D34" s="8"/>
    </row>
    <row r="35" s="1" customFormat="1" spans="1:4">
      <c r="A35" s="8" t="s">
        <v>1029</v>
      </c>
      <c r="B35" s="8"/>
      <c r="C35" s="8" t="s">
        <v>1058</v>
      </c>
      <c r="D35" s="8"/>
    </row>
    <row r="36" s="1" customFormat="1" ht="27" spans="1:4">
      <c r="A36" s="8" t="s">
        <v>1033</v>
      </c>
      <c r="B36" s="8"/>
      <c r="C36" s="8" t="s">
        <v>1059</v>
      </c>
      <c r="D36" s="8"/>
    </row>
    <row r="37" s="1" customFormat="1" spans="1:4">
      <c r="A37" s="8" t="s">
        <v>1060</v>
      </c>
      <c r="B37" s="8"/>
      <c r="C37" s="8" t="s">
        <v>1061</v>
      </c>
      <c r="D37" s="8"/>
    </row>
    <row r="38" s="1" customFormat="1" spans="1:4">
      <c r="A38" s="8" t="s">
        <v>1062</v>
      </c>
      <c r="B38" s="8">
        <f>SUM(B39:B46)</f>
        <v>0</v>
      </c>
      <c r="C38" s="8" t="s">
        <v>1063</v>
      </c>
      <c r="D38" s="8">
        <f>SUM(D39:D47)</f>
        <v>0</v>
      </c>
    </row>
    <row r="39" s="1" customFormat="1" spans="1:4">
      <c r="A39" s="8" t="s">
        <v>1025</v>
      </c>
      <c r="B39" s="8"/>
      <c r="C39" s="8" t="s">
        <v>1064</v>
      </c>
      <c r="D39" s="8"/>
    </row>
    <row r="40" s="1" customFormat="1" spans="1:4">
      <c r="A40" s="8" t="s">
        <v>1027</v>
      </c>
      <c r="B40" s="8"/>
      <c r="C40" s="8" t="s">
        <v>1065</v>
      </c>
      <c r="D40" s="8"/>
    </row>
    <row r="41" s="1" customFormat="1" spans="1:4">
      <c r="A41" s="8" t="s">
        <v>1029</v>
      </c>
      <c r="B41" s="8"/>
      <c r="C41" s="8" t="s">
        <v>1066</v>
      </c>
      <c r="D41" s="8"/>
    </row>
    <row r="42" s="1" customFormat="1" ht="27" spans="1:4">
      <c r="A42" s="8" t="s">
        <v>1040</v>
      </c>
      <c r="B42" s="8"/>
      <c r="C42" s="8" t="s">
        <v>1067</v>
      </c>
      <c r="D42" s="8"/>
    </row>
    <row r="43" s="1" customFormat="1" spans="1:4">
      <c r="A43" s="8" t="s">
        <v>1060</v>
      </c>
      <c r="B43" s="8"/>
      <c r="C43" s="8" t="s">
        <v>1068</v>
      </c>
      <c r="D43" s="8"/>
    </row>
    <row r="44" s="1" customFormat="1" spans="1:4">
      <c r="A44" s="8" t="s">
        <v>1069</v>
      </c>
      <c r="B44" s="8"/>
      <c r="C44" s="8" t="s">
        <v>1070</v>
      </c>
      <c r="D44" s="8"/>
    </row>
    <row r="45" s="1" customFormat="1" spans="1:4">
      <c r="A45" s="8"/>
      <c r="B45" s="8"/>
      <c r="C45" s="8" t="s">
        <v>1071</v>
      </c>
      <c r="D45" s="8"/>
    </row>
    <row r="46" s="1" customFormat="1" spans="1:4">
      <c r="A46" s="8"/>
      <c r="B46" s="8"/>
      <c r="C46" s="8" t="s">
        <v>1061</v>
      </c>
      <c r="D46" s="8"/>
    </row>
    <row r="47" s="1" customFormat="1" ht="27" spans="1:4">
      <c r="A47" s="8"/>
      <c r="B47" s="8"/>
      <c r="C47" s="8" t="s">
        <v>1072</v>
      </c>
      <c r="D47" s="8"/>
    </row>
    <row r="48" s="1" customFormat="1" spans="1:4">
      <c r="A48" s="8" t="s">
        <v>1003</v>
      </c>
      <c r="B48" s="8">
        <f>B18+B23+B28+B32+B38+B5+B11</f>
        <v>8520</v>
      </c>
      <c r="C48" s="8" t="s">
        <v>1004</v>
      </c>
      <c r="D48" s="8">
        <f>D5+D11+D18+D23+D28+D32+D38</f>
        <v>6605</v>
      </c>
    </row>
    <row r="49" s="1" customFormat="1" spans="1:4">
      <c r="A49" s="8" t="s">
        <v>1007</v>
      </c>
      <c r="B49" s="8">
        <v>14357</v>
      </c>
      <c r="C49" s="8" t="s">
        <v>1073</v>
      </c>
      <c r="D49" s="8">
        <v>16272</v>
      </c>
    </row>
    <row r="50" s="1" customFormat="1" spans="1:4">
      <c r="A50" s="8" t="s">
        <v>17</v>
      </c>
      <c r="B50" s="12">
        <f>B48+B49</f>
        <v>22877</v>
      </c>
      <c r="C50" s="8" t="s">
        <v>18</v>
      </c>
      <c r="D50" s="8">
        <f>D48+D49</f>
        <v>22877</v>
      </c>
    </row>
  </sheetData>
  <sheetProtection formatCells="0" formatColumns="0" formatRows="0" insertRows="0" insertColumns="0" insertHyperlinks="0" deleteColumns="0" deleteRows="0" sort="0" autoFilter="0" pivotTables="0"/>
  <mergeCells count="1">
    <mergeCell ref="A2:D2"/>
  </mergeCells>
  <printOptions horizontalCentered="1"/>
  <pageMargins left="1.10208333333333" right="1.10208333333333" top="1.45625" bottom="1.37777777777778" header="0.511111111111111" footer="0.511111111111111"/>
  <pageSetup paperSize="9" orientation="portrait"/>
  <headerFooter alignWithMargins="0" scaleWithDoc="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50"/>
  <sheetViews>
    <sheetView workbookViewId="0">
      <selection activeCell="O57" sqref="O57"/>
    </sheetView>
  </sheetViews>
  <sheetFormatPr defaultColWidth="9" defaultRowHeight="13.5" outlineLevelCol="1"/>
  <cols>
    <col min="1" max="1" width="46.625" style="2"/>
    <col min="2" max="2" width="27.5" style="2"/>
    <col min="3" max="16384" width="9" style="1"/>
  </cols>
  <sheetData>
    <row r="1" s="1" customFormat="1" spans="1:2">
      <c r="A1" s="3" t="s">
        <v>1074</v>
      </c>
      <c r="B1" s="2"/>
    </row>
    <row r="2" s="1" customFormat="1" ht="26.25" spans="1:2">
      <c r="A2" s="10" t="s">
        <v>1075</v>
      </c>
      <c r="B2" s="10"/>
    </row>
    <row r="3" s="1" customFormat="1" spans="1:2">
      <c r="A3" s="5"/>
      <c r="B3" s="6" t="s">
        <v>2</v>
      </c>
    </row>
    <row r="4" s="1" customFormat="1" spans="1:2">
      <c r="A4" s="7" t="s">
        <v>21</v>
      </c>
      <c r="B4" s="7" t="s">
        <v>4</v>
      </c>
    </row>
    <row r="5" s="1" customFormat="1" spans="1:2">
      <c r="A5" s="8" t="s">
        <v>1023</v>
      </c>
      <c r="B5" s="8"/>
    </row>
    <row r="6" s="1" customFormat="1" spans="1:2">
      <c r="A6" s="8" t="s">
        <v>1025</v>
      </c>
      <c r="B6" s="8"/>
    </row>
    <row r="7" s="1" customFormat="1" spans="1:2">
      <c r="A7" s="8" t="s">
        <v>1027</v>
      </c>
      <c r="B7" s="8"/>
    </row>
    <row r="8" s="1" customFormat="1" spans="1:2">
      <c r="A8" s="8" t="s">
        <v>1029</v>
      </c>
      <c r="B8" s="8"/>
    </row>
    <row r="9" s="1" customFormat="1" spans="1:2">
      <c r="A9" s="8" t="s">
        <v>1031</v>
      </c>
      <c r="B9" s="8"/>
    </row>
    <row r="10" s="1" customFormat="1" spans="1:2">
      <c r="A10" s="8" t="s">
        <v>1033</v>
      </c>
      <c r="B10" s="8"/>
    </row>
    <row r="11" s="1" customFormat="1" spans="1:2">
      <c r="A11" s="8" t="s">
        <v>1034</v>
      </c>
      <c r="B11" s="8">
        <v>8520</v>
      </c>
    </row>
    <row r="12" s="1" customFormat="1" spans="1:2">
      <c r="A12" s="8" t="s">
        <v>1025</v>
      </c>
      <c r="B12" s="8">
        <v>1685</v>
      </c>
    </row>
    <row r="13" s="1" customFormat="1" spans="1:2">
      <c r="A13" s="8" t="s">
        <v>1027</v>
      </c>
      <c r="B13" s="8">
        <v>1104</v>
      </c>
    </row>
    <row r="14" s="1" customFormat="1" spans="1:2">
      <c r="A14" s="8" t="s">
        <v>1029</v>
      </c>
      <c r="B14" s="8">
        <v>110</v>
      </c>
    </row>
    <row r="15" s="1" customFormat="1" spans="1:2">
      <c r="A15" s="8" t="s">
        <v>1031</v>
      </c>
      <c r="B15" s="8">
        <v>427</v>
      </c>
    </row>
    <row r="16" s="1" customFormat="1" spans="1:2">
      <c r="A16" s="8" t="s">
        <v>1033</v>
      </c>
      <c r="B16" s="8">
        <v>0</v>
      </c>
    </row>
    <row r="17" s="1" customFormat="1" spans="1:2">
      <c r="A17" s="8" t="s">
        <v>1040</v>
      </c>
      <c r="B17" s="8">
        <v>32</v>
      </c>
    </row>
    <row r="18" s="1" customFormat="1" spans="1:2">
      <c r="A18" s="8" t="s">
        <v>1041</v>
      </c>
      <c r="B18" s="8"/>
    </row>
    <row r="19" s="1" customFormat="1" spans="1:2">
      <c r="A19" s="8" t="s">
        <v>1025</v>
      </c>
      <c r="B19" s="8"/>
    </row>
    <row r="20" s="1" customFormat="1" spans="1:2">
      <c r="A20" s="8" t="s">
        <v>1044</v>
      </c>
      <c r="B20" s="8"/>
    </row>
    <row r="21" s="1" customFormat="1" spans="1:2">
      <c r="A21" s="8" t="s">
        <v>1029</v>
      </c>
      <c r="B21" s="8"/>
    </row>
    <row r="22" s="1" customFormat="1" spans="1:2">
      <c r="A22" s="8" t="s">
        <v>1040</v>
      </c>
      <c r="B22" s="8"/>
    </row>
    <row r="23" s="1" customFormat="1" spans="1:2">
      <c r="A23" s="8" t="s">
        <v>1045</v>
      </c>
      <c r="B23" s="8"/>
    </row>
    <row r="24" s="1" customFormat="1" spans="1:2">
      <c r="A24" s="8" t="s">
        <v>1025</v>
      </c>
      <c r="B24" s="8"/>
    </row>
    <row r="25" s="1" customFormat="1" spans="1:2">
      <c r="A25" s="8" t="s">
        <v>1027</v>
      </c>
      <c r="B25" s="8"/>
    </row>
    <row r="26" s="1" customFormat="1" spans="1:2">
      <c r="A26" s="8" t="s">
        <v>1029</v>
      </c>
      <c r="B26" s="8"/>
    </row>
    <row r="27" s="1" customFormat="1" spans="1:2">
      <c r="A27" s="8" t="s">
        <v>1040</v>
      </c>
      <c r="B27" s="8"/>
    </row>
    <row r="28" s="1" customFormat="1" spans="1:2">
      <c r="A28" s="8" t="s">
        <v>1049</v>
      </c>
      <c r="B28" s="8"/>
    </row>
    <row r="29" s="1" customFormat="1" spans="1:2">
      <c r="A29" s="8" t="s">
        <v>1051</v>
      </c>
      <c r="B29" s="8"/>
    </row>
    <row r="30" s="1" customFormat="1" spans="1:2">
      <c r="A30" s="8" t="s">
        <v>1027</v>
      </c>
      <c r="B30" s="8"/>
    </row>
    <row r="31" s="1" customFormat="1" spans="1:2">
      <c r="A31" s="8" t="s">
        <v>1029</v>
      </c>
      <c r="B31" s="8"/>
    </row>
    <row r="32" s="1" customFormat="1" spans="1:2">
      <c r="A32" s="8" t="s">
        <v>1054</v>
      </c>
      <c r="B32" s="8"/>
    </row>
    <row r="33" s="1" customFormat="1" spans="1:2">
      <c r="A33" s="8" t="s">
        <v>1025</v>
      </c>
      <c r="B33" s="8"/>
    </row>
    <row r="34" s="1" customFormat="1" spans="1:2">
      <c r="A34" s="8" t="s">
        <v>1027</v>
      </c>
      <c r="B34" s="8"/>
    </row>
    <row r="35" s="1" customFormat="1" spans="1:2">
      <c r="A35" s="8" t="s">
        <v>1029</v>
      </c>
      <c r="B35" s="8"/>
    </row>
    <row r="36" s="1" customFormat="1" spans="1:2">
      <c r="A36" s="8" t="s">
        <v>1033</v>
      </c>
      <c r="B36" s="8"/>
    </row>
    <row r="37" s="1" customFormat="1" spans="1:2">
      <c r="A37" s="8" t="s">
        <v>1060</v>
      </c>
      <c r="B37" s="8"/>
    </row>
    <row r="38" s="1" customFormat="1" spans="1:2">
      <c r="A38" s="8" t="s">
        <v>1062</v>
      </c>
      <c r="B38" s="8"/>
    </row>
    <row r="39" s="1" customFormat="1" spans="1:2">
      <c r="A39" s="8" t="s">
        <v>1025</v>
      </c>
      <c r="B39" s="8"/>
    </row>
    <row r="40" s="1" customFormat="1" spans="1:2">
      <c r="A40" s="8" t="s">
        <v>1027</v>
      </c>
      <c r="B40" s="8"/>
    </row>
    <row r="41" s="1" customFormat="1" spans="1:2">
      <c r="A41" s="8" t="s">
        <v>1029</v>
      </c>
      <c r="B41" s="8"/>
    </row>
    <row r="42" s="1" customFormat="1" spans="1:2">
      <c r="A42" s="8" t="s">
        <v>1040</v>
      </c>
      <c r="B42" s="8"/>
    </row>
    <row r="43" s="1" customFormat="1" spans="1:2">
      <c r="A43" s="8" t="s">
        <v>1060</v>
      </c>
      <c r="B43" s="8"/>
    </row>
    <row r="44" s="1" customFormat="1" spans="1:2">
      <c r="A44" s="8" t="s">
        <v>1069</v>
      </c>
      <c r="B44" s="8"/>
    </row>
    <row r="45" s="1" customFormat="1" spans="1:2">
      <c r="A45" s="8"/>
      <c r="B45" s="8"/>
    </row>
    <row r="46" s="1" customFormat="1" spans="1:2">
      <c r="A46" s="8"/>
      <c r="B46" s="8"/>
    </row>
    <row r="47" s="1" customFormat="1" spans="1:2">
      <c r="A47" s="8"/>
      <c r="B47" s="8"/>
    </row>
    <row r="48" s="1" customFormat="1" spans="1:2">
      <c r="A48" s="8" t="s">
        <v>1003</v>
      </c>
      <c r="B48" s="8">
        <f>B5+B11+B18+B23+B28+B32+B38+B44</f>
        <v>8520</v>
      </c>
    </row>
    <row r="49" s="1" customFormat="1" spans="1:2">
      <c r="A49" s="8" t="s">
        <v>1007</v>
      </c>
      <c r="B49" s="8">
        <v>14357</v>
      </c>
    </row>
    <row r="50" s="1" customFormat="1" spans="1:2">
      <c r="A50" s="8" t="s">
        <v>17</v>
      </c>
      <c r="B50" s="8">
        <f>B48+B49</f>
        <v>22877</v>
      </c>
    </row>
  </sheetData>
  <sheetProtection formatCells="0" formatColumns="0" formatRows="0" insertRows="0" insertColumns="0" insertHyperlinks="0" deleteColumns="0" deleteRows="0" sort="0" autoFilter="0" pivotTables="0"/>
  <mergeCells count="1">
    <mergeCell ref="A2:B2"/>
  </mergeCells>
  <pageMargins left="0.698611111111111" right="0.698611111111111" top="0.75" bottom="0.75" header="0.3" footer="0.3"/>
  <pageSetup paperSize="9" orientation="portrait"/>
  <headerFooter alignWithMargins="0" scaleWithDoc="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50"/>
  <sheetViews>
    <sheetView workbookViewId="0">
      <selection activeCell="F22" sqref="F22"/>
    </sheetView>
  </sheetViews>
  <sheetFormatPr defaultColWidth="9" defaultRowHeight="13.5"/>
  <cols>
    <col min="1" max="1" width="46.625" style="2"/>
    <col min="2" max="2" width="27.5" style="2"/>
    <col min="3" max="16384" width="9" style="1"/>
  </cols>
  <sheetData>
    <row r="1" s="1" customFormat="1" spans="1:2">
      <c r="A1" s="3" t="s">
        <v>1076</v>
      </c>
      <c r="B1" s="2"/>
    </row>
    <row r="2" s="1" customFormat="1" ht="26.25" spans="1:2">
      <c r="A2" s="4" t="s">
        <v>1077</v>
      </c>
      <c r="B2" s="4"/>
    </row>
    <row r="3" s="1" customFormat="1" spans="1:2">
      <c r="A3" s="5"/>
      <c r="B3" s="6" t="s">
        <v>2</v>
      </c>
    </row>
    <row r="4" s="1" customFormat="1" spans="1:2">
      <c r="A4" s="7" t="s">
        <v>21</v>
      </c>
      <c r="B4" s="7" t="s">
        <v>5</v>
      </c>
    </row>
    <row r="5" s="1" customFormat="1" spans="1:2">
      <c r="A5" s="8" t="s">
        <v>1024</v>
      </c>
      <c r="B5" s="8"/>
    </row>
    <row r="6" s="1" customFormat="1" spans="1:2">
      <c r="A6" s="8" t="s">
        <v>1026</v>
      </c>
      <c r="B6" s="8"/>
    </row>
    <row r="7" s="1" customFormat="1" spans="1:2">
      <c r="A7" s="8" t="s">
        <v>1028</v>
      </c>
      <c r="B7" s="8"/>
    </row>
    <row r="8" s="1" customFormat="1" spans="1:2">
      <c r="A8" s="8" t="s">
        <v>1030</v>
      </c>
      <c r="B8" s="8"/>
    </row>
    <row r="9" s="1" customFormat="1" spans="1:2">
      <c r="A9" s="8" t="s">
        <v>1032</v>
      </c>
      <c r="B9" s="8"/>
    </row>
    <row r="10" s="1" customFormat="1" spans="1:2">
      <c r="A10" s="8"/>
      <c r="B10" s="8"/>
    </row>
    <row r="11" s="1" customFormat="1" spans="1:2">
      <c r="A11" s="8" t="s">
        <v>1035</v>
      </c>
      <c r="B11" s="8">
        <f>SUM(B12:B16)</f>
        <v>6605</v>
      </c>
    </row>
    <row r="12" s="1" customFormat="1" spans="1:2">
      <c r="A12" s="8" t="s">
        <v>1036</v>
      </c>
      <c r="B12" s="8">
        <v>5969</v>
      </c>
    </row>
    <row r="13" s="1" customFormat="1" spans="1:2">
      <c r="A13" s="8" t="s">
        <v>1037</v>
      </c>
      <c r="B13" s="8">
        <v>475</v>
      </c>
    </row>
    <row r="14" s="1" customFormat="1" spans="1:2">
      <c r="A14" s="8" t="s">
        <v>1038</v>
      </c>
      <c r="B14" s="8">
        <v>149</v>
      </c>
    </row>
    <row r="15" s="1" customFormat="1" spans="1:2">
      <c r="A15" s="8" t="s">
        <v>1032</v>
      </c>
      <c r="B15" s="8">
        <v>0</v>
      </c>
    </row>
    <row r="16" s="1" customFormat="1" spans="1:2">
      <c r="A16" s="8" t="s">
        <v>1039</v>
      </c>
      <c r="B16" s="8">
        <v>12</v>
      </c>
    </row>
    <row r="17" s="1" customFormat="1" spans="1:2">
      <c r="A17" s="7"/>
      <c r="B17" s="7"/>
    </row>
    <row r="18" s="1" customFormat="1" spans="1:2">
      <c r="A18" s="8" t="s">
        <v>1042</v>
      </c>
      <c r="B18" s="8"/>
    </row>
    <row r="19" s="1" customFormat="1" spans="1:2">
      <c r="A19" s="8" t="s">
        <v>1043</v>
      </c>
      <c r="B19" s="9"/>
    </row>
    <row r="20" s="1" customFormat="1" spans="1:2">
      <c r="A20" s="8" t="s">
        <v>1039</v>
      </c>
      <c r="B20" s="8"/>
    </row>
    <row r="21" s="1" customFormat="1" spans="1:2">
      <c r="A21" s="8" t="s">
        <v>1032</v>
      </c>
      <c r="B21" s="8"/>
    </row>
    <row r="22" s="1" customFormat="1" spans="1:2">
      <c r="A22" s="8"/>
      <c r="B22" s="8"/>
    </row>
    <row r="23" s="1" customFormat="1" spans="1:2">
      <c r="A23" s="8" t="s">
        <v>1046</v>
      </c>
      <c r="B23" s="8"/>
    </row>
    <row r="24" s="1" customFormat="1" spans="1:2">
      <c r="A24" s="8" t="s">
        <v>1047</v>
      </c>
      <c r="B24" s="8"/>
    </row>
    <row r="25" s="1" customFormat="1" spans="1:2">
      <c r="A25" s="8" t="s">
        <v>1048</v>
      </c>
      <c r="B25" s="8"/>
    </row>
    <row r="26" s="1" customFormat="1" spans="1:2">
      <c r="A26" s="8" t="s">
        <v>1032</v>
      </c>
      <c r="B26" s="8"/>
    </row>
    <row r="27" s="1" customFormat="1" spans="1:2">
      <c r="A27" s="8" t="s">
        <v>1039</v>
      </c>
      <c r="B27" s="8"/>
    </row>
    <row r="28" s="1" customFormat="1" spans="1:2">
      <c r="A28" s="8" t="s">
        <v>1050</v>
      </c>
      <c r="B28" s="8"/>
    </row>
    <row r="29" s="1" customFormat="1" spans="1:2">
      <c r="A29" s="8" t="s">
        <v>1052</v>
      </c>
      <c r="B29" s="8"/>
    </row>
    <row r="30" s="1" customFormat="1" spans="1:2">
      <c r="A30" s="8" t="s">
        <v>1053</v>
      </c>
      <c r="B30" s="8"/>
    </row>
    <row r="31" s="1" customFormat="1" spans="1:2">
      <c r="A31" s="8" t="s">
        <v>1032</v>
      </c>
      <c r="B31" s="8"/>
    </row>
    <row r="32" s="1" customFormat="1" spans="1:2">
      <c r="A32" s="8" t="s">
        <v>1055</v>
      </c>
      <c r="B32" s="8"/>
    </row>
    <row r="33" s="1" customFormat="1" spans="1:15">
      <c r="A33" s="8" t="s">
        <v>1056</v>
      </c>
      <c r="B33" s="8"/>
    </row>
    <row r="34" s="1" customFormat="1" ht="26.25" spans="1:15">
      <c r="A34" s="8" t="s">
        <v>1057</v>
      </c>
      <c r="B34" s="8"/>
      <c r="N34" s="10"/>
      <c r="O34" s="10"/>
    </row>
    <row r="35" s="1" customFormat="1" spans="1:15">
      <c r="A35" s="8" t="s">
        <v>1058</v>
      </c>
      <c r="B35" s="8"/>
    </row>
    <row r="36" s="1" customFormat="1" spans="1:15">
      <c r="A36" s="8" t="s">
        <v>1059</v>
      </c>
      <c r="B36" s="8"/>
    </row>
    <row r="37" s="1" customFormat="1" spans="1:15">
      <c r="A37" s="8" t="s">
        <v>1061</v>
      </c>
      <c r="B37" s="8"/>
    </row>
    <row r="38" s="1" customFormat="1" spans="1:15">
      <c r="A38" s="8" t="s">
        <v>1063</v>
      </c>
      <c r="B38" s="8"/>
    </row>
    <row r="39" s="1" customFormat="1" spans="1:15">
      <c r="A39" s="8" t="s">
        <v>1064</v>
      </c>
      <c r="B39" s="8"/>
    </row>
    <row r="40" s="1" customFormat="1" spans="1:15">
      <c r="A40" s="8" t="s">
        <v>1065</v>
      </c>
      <c r="B40" s="8"/>
    </row>
    <row r="41" s="1" customFormat="1" spans="1:15">
      <c r="A41" s="8" t="s">
        <v>1066</v>
      </c>
      <c r="B41" s="8"/>
    </row>
    <row r="42" s="1" customFormat="1" spans="1:15">
      <c r="A42" s="8" t="s">
        <v>1067</v>
      </c>
      <c r="B42" s="8"/>
    </row>
    <row r="43" s="1" customFormat="1" spans="1:15">
      <c r="A43" s="8" t="s">
        <v>1068</v>
      </c>
      <c r="B43" s="8"/>
    </row>
    <row r="44" s="1" customFormat="1" spans="1:15">
      <c r="A44" s="8" t="s">
        <v>1070</v>
      </c>
      <c r="B44" s="8"/>
    </row>
    <row r="45" s="1" customFormat="1" spans="1:15">
      <c r="A45" s="8" t="s">
        <v>1071</v>
      </c>
      <c r="B45" s="8"/>
    </row>
    <row r="46" s="1" customFormat="1" spans="1:15">
      <c r="A46" s="8" t="s">
        <v>1061</v>
      </c>
      <c r="B46" s="8"/>
    </row>
    <row r="47" s="1" customFormat="1" spans="1:15">
      <c r="A47" s="8" t="s">
        <v>1072</v>
      </c>
      <c r="B47" s="8"/>
    </row>
    <row r="48" s="1" customFormat="1" spans="1:15">
      <c r="A48" s="8" t="s">
        <v>1004</v>
      </c>
      <c r="B48" s="8">
        <f>B5+B11+B18+B23+B28+B32+B38</f>
        <v>6605</v>
      </c>
    </row>
    <row r="49" s="1" customFormat="1" spans="1:2">
      <c r="A49" s="8" t="s">
        <v>1073</v>
      </c>
      <c r="B49" s="8">
        <v>16272</v>
      </c>
    </row>
    <row r="50" s="1" customFormat="1" spans="1:2">
      <c r="A50" s="8" t="s">
        <v>18</v>
      </c>
      <c r="B50" s="8">
        <f>B48+B49</f>
        <v>22877</v>
      </c>
    </row>
  </sheetData>
  <sheetProtection formatCells="0" formatColumns="0" formatRows="0" insertRows="0" insertColumns="0" insertHyperlinks="0" deleteColumns="0" deleteRows="0" sort="0" autoFilter="0" pivotTables="0"/>
  <mergeCells count="2">
    <mergeCell ref="A2:B2"/>
    <mergeCell ref="N34:O34"/>
  </mergeCells>
  <pageMargins left="0.698611111111111" right="0.698611111111111" top="0.75" bottom="0.75" header="0.3" footer="0.3"/>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1"/>
  <sheetViews>
    <sheetView zoomScale="110" zoomScaleNormal="110" workbookViewId="0">
      <pane xSplit="1" ySplit="6" topLeftCell="B7" activePane="bottomRight" state="frozen"/>
      <selection/>
      <selection pane="topRight"/>
      <selection pane="bottomLeft"/>
      <selection pane="bottomRight" activeCell="D4" sqref="D4:D6"/>
    </sheetView>
  </sheetViews>
  <sheetFormatPr defaultColWidth="8.75" defaultRowHeight="16.5" customHeight="1" outlineLevelCol="7"/>
  <cols>
    <col min="1" max="1" width="22.625" style="22" customWidth="1"/>
    <col min="2" max="2" width="13.25" style="22" customWidth="1"/>
    <col min="3" max="4" width="9" style="22" customWidth="1"/>
    <col min="5" max="5" width="11.125" style="22" customWidth="1"/>
    <col min="6" max="9" width="9" style="22" customWidth="1"/>
    <col min="10" max="16384" width="8.75" style="22"/>
  </cols>
  <sheetData>
    <row r="1" ht="20.45" customHeight="1" spans="1:8">
      <c r="A1" s="3" t="s">
        <v>48</v>
      </c>
    </row>
    <row r="2" ht="49.5" customHeight="1" spans="1:8">
      <c r="A2" s="121" t="s">
        <v>49</v>
      </c>
      <c r="B2" s="121"/>
      <c r="C2" s="121"/>
      <c r="D2" s="121"/>
      <c r="E2" s="121"/>
    </row>
    <row r="3" customHeight="1" spans="1:8">
      <c r="A3" s="39"/>
      <c r="B3" s="39"/>
      <c r="C3" s="39"/>
      <c r="D3" s="39"/>
      <c r="E3" s="144" t="s">
        <v>2</v>
      </c>
    </row>
    <row r="4" customHeight="1" spans="1:8">
      <c r="A4" s="85" t="s">
        <v>3</v>
      </c>
      <c r="B4" s="145" t="s">
        <v>50</v>
      </c>
      <c r="C4" s="146" t="s">
        <v>51</v>
      </c>
      <c r="D4" s="146" t="s">
        <v>23</v>
      </c>
      <c r="E4" s="7" t="s">
        <v>52</v>
      </c>
    </row>
    <row r="5" ht="14.25" customHeight="1" spans="1:8">
      <c r="A5" s="85"/>
      <c r="B5" s="85"/>
      <c r="C5" s="7"/>
      <c r="D5" s="7"/>
      <c r="E5" s="7"/>
    </row>
    <row r="6" ht="8.25" customHeight="1" spans="1:8">
      <c r="A6" s="85"/>
      <c r="B6" s="85"/>
      <c r="C6" s="7"/>
      <c r="D6" s="7"/>
      <c r="E6" s="7"/>
    </row>
    <row r="7" ht="19.5" customHeight="1" spans="1:8">
      <c r="A7" s="29" t="s">
        <v>53</v>
      </c>
      <c r="B7" s="29">
        <v>40959</v>
      </c>
      <c r="C7" s="29">
        <v>27198</v>
      </c>
      <c r="D7" s="29">
        <v>36905</v>
      </c>
      <c r="E7" s="98">
        <f>D7/B7*100</f>
        <v>90.1</v>
      </c>
    </row>
    <row r="8" ht="19.5" customHeight="1" spans="1:8">
      <c r="A8" s="29" t="s">
        <v>54</v>
      </c>
      <c r="B8" s="29">
        <v>0</v>
      </c>
      <c r="C8" s="29">
        <v>0</v>
      </c>
      <c r="D8" s="29">
        <v>0</v>
      </c>
      <c r="E8" s="98"/>
    </row>
    <row r="9" ht="19.5" customHeight="1" spans="1:8">
      <c r="A9" s="29" t="s">
        <v>55</v>
      </c>
      <c r="B9" s="147">
        <v>742</v>
      </c>
      <c r="C9" s="29">
        <v>1507</v>
      </c>
      <c r="D9" s="29">
        <v>680</v>
      </c>
      <c r="E9" s="98">
        <f t="shared" ref="E9:E32" si="0">D9/B9*100</f>
        <v>91.64</v>
      </c>
    </row>
    <row r="10" ht="19.5" customHeight="1" spans="1:8">
      <c r="A10" s="29" t="s">
        <v>56</v>
      </c>
      <c r="B10" s="29">
        <v>28385</v>
      </c>
      <c r="C10" s="29">
        <v>32118</v>
      </c>
      <c r="D10" s="29">
        <v>30161</v>
      </c>
      <c r="E10" s="98">
        <f t="shared" si="0"/>
        <v>106.26</v>
      </c>
    </row>
    <row r="11" ht="19.5" customHeight="1" spans="1:8">
      <c r="A11" s="29" t="s">
        <v>57</v>
      </c>
      <c r="B11" s="29">
        <v>304</v>
      </c>
      <c r="C11" s="29">
        <v>4847</v>
      </c>
      <c r="D11" s="29">
        <v>313</v>
      </c>
      <c r="E11" s="98">
        <f t="shared" si="0"/>
        <v>102.96</v>
      </c>
    </row>
    <row r="12" ht="19.5" customHeight="1" spans="1:8">
      <c r="A12" s="29" t="s">
        <v>58</v>
      </c>
      <c r="B12" s="29">
        <v>430</v>
      </c>
      <c r="C12" s="29">
        <v>808</v>
      </c>
      <c r="D12" s="29">
        <v>552</v>
      </c>
      <c r="E12" s="98">
        <f t="shared" si="0"/>
        <v>128.37</v>
      </c>
    </row>
    <row r="13" ht="19.5" customHeight="1" spans="1:8">
      <c r="A13" s="29" t="s">
        <v>59</v>
      </c>
      <c r="B13" s="29">
        <v>28168</v>
      </c>
      <c r="C13" s="29">
        <v>30692</v>
      </c>
      <c r="D13" s="29">
        <v>28506</v>
      </c>
      <c r="E13" s="98">
        <f t="shared" si="0"/>
        <v>101.2</v>
      </c>
    </row>
    <row r="14" ht="19.5" customHeight="1" spans="1:8">
      <c r="A14" s="29" t="s">
        <v>60</v>
      </c>
      <c r="B14" s="29">
        <v>12458</v>
      </c>
      <c r="C14" s="29">
        <v>16841</v>
      </c>
      <c r="D14" s="29">
        <v>13469</v>
      </c>
      <c r="E14" s="98">
        <f t="shared" si="0"/>
        <v>108.12</v>
      </c>
      <c r="H14" s="148"/>
    </row>
    <row r="15" ht="19.5" customHeight="1" spans="1:8">
      <c r="A15" s="29" t="s">
        <v>61</v>
      </c>
      <c r="B15" s="29">
        <v>115</v>
      </c>
      <c r="C15" s="29">
        <v>371</v>
      </c>
      <c r="D15" s="29">
        <v>81</v>
      </c>
      <c r="E15" s="98">
        <f t="shared" si="0"/>
        <v>70.43</v>
      </c>
    </row>
    <row r="16" ht="19.5" customHeight="1" spans="1:8">
      <c r="A16" s="29" t="s">
        <v>62</v>
      </c>
      <c r="B16" s="29">
        <v>12049</v>
      </c>
      <c r="C16" s="29">
        <v>22544</v>
      </c>
      <c r="D16" s="29">
        <v>14607</v>
      </c>
      <c r="E16" s="98">
        <f t="shared" si="0"/>
        <v>121.23</v>
      </c>
    </row>
    <row r="17" ht="19.5" customHeight="1" spans="1:5">
      <c r="A17" s="29" t="s">
        <v>63</v>
      </c>
      <c r="B17" s="29">
        <v>4285</v>
      </c>
      <c r="C17" s="29">
        <v>13435</v>
      </c>
      <c r="D17" s="29">
        <v>5263</v>
      </c>
      <c r="E17" s="98">
        <f t="shared" si="0"/>
        <v>122.82</v>
      </c>
    </row>
    <row r="18" ht="19.5" customHeight="1" spans="1:5">
      <c r="A18" s="29" t="s">
        <v>64</v>
      </c>
      <c r="B18" s="29">
        <v>947</v>
      </c>
      <c r="C18" s="29">
        <v>1447</v>
      </c>
      <c r="D18" s="29">
        <v>1066</v>
      </c>
      <c r="E18" s="98">
        <f t="shared" si="0"/>
        <v>112.57</v>
      </c>
    </row>
    <row r="19" ht="19.5" customHeight="1" spans="1:5">
      <c r="A19" s="29" t="s">
        <v>65</v>
      </c>
      <c r="B19" s="29">
        <v>382</v>
      </c>
      <c r="C19" s="29">
        <v>528</v>
      </c>
      <c r="D19" s="29">
        <v>246</v>
      </c>
      <c r="E19" s="98">
        <f t="shared" si="0"/>
        <v>64.4</v>
      </c>
    </row>
    <row r="20" ht="19.5" customHeight="1" spans="1:5">
      <c r="A20" s="29" t="s">
        <v>66</v>
      </c>
      <c r="B20" s="29">
        <v>404</v>
      </c>
      <c r="C20" s="29">
        <v>336</v>
      </c>
      <c r="D20" s="29">
        <v>405</v>
      </c>
      <c r="E20" s="98">
        <f t="shared" si="0"/>
        <v>100.25</v>
      </c>
    </row>
    <row r="21" ht="19.5" customHeight="1" spans="1:5">
      <c r="A21" s="29" t="s">
        <v>67</v>
      </c>
      <c r="B21" s="29"/>
      <c r="C21" s="29"/>
      <c r="D21" s="29"/>
      <c r="E21" s="29"/>
    </row>
    <row r="22" ht="19.5" customHeight="1" spans="1:5">
      <c r="A22" s="29" t="s">
        <v>68</v>
      </c>
      <c r="B22" s="29"/>
      <c r="C22" s="29"/>
      <c r="D22" s="29"/>
      <c r="E22" s="29"/>
    </row>
    <row r="23" ht="19.5" customHeight="1" spans="1:5">
      <c r="A23" s="29" t="s">
        <v>69</v>
      </c>
      <c r="B23" s="29">
        <v>258</v>
      </c>
      <c r="C23" s="29">
        <v>286</v>
      </c>
      <c r="D23" s="29">
        <v>246</v>
      </c>
      <c r="E23" s="98">
        <f t="shared" si="0"/>
        <v>95.35</v>
      </c>
    </row>
    <row r="24" ht="19.5" customHeight="1" spans="1:5">
      <c r="A24" s="29" t="s">
        <v>70</v>
      </c>
      <c r="B24" s="29">
        <v>5205</v>
      </c>
      <c r="C24" s="29">
        <v>9845</v>
      </c>
      <c r="D24" s="29">
        <v>6058</v>
      </c>
      <c r="E24" s="98">
        <f t="shared" si="0"/>
        <v>116.39</v>
      </c>
    </row>
    <row r="25" ht="19.5" customHeight="1" spans="1:5">
      <c r="A25" s="29" t="s">
        <v>71</v>
      </c>
      <c r="B25" s="29">
        <v>0</v>
      </c>
      <c r="C25" s="29"/>
      <c r="D25" s="29">
        <v>0</v>
      </c>
      <c r="E25" s="98"/>
    </row>
    <row r="26" ht="19.5" customHeight="1" spans="1:5">
      <c r="A26" s="29" t="s">
        <v>72</v>
      </c>
      <c r="B26" s="29">
        <v>1671</v>
      </c>
      <c r="C26" s="29">
        <v>1320</v>
      </c>
      <c r="D26" s="29">
        <v>1710</v>
      </c>
      <c r="E26" s="98">
        <f t="shared" si="0"/>
        <v>102.33</v>
      </c>
    </row>
    <row r="27" ht="19.5" customHeight="1" spans="1:5">
      <c r="A27" s="29" t="s">
        <v>73</v>
      </c>
      <c r="B27" s="29">
        <v>3000</v>
      </c>
      <c r="C27" s="29">
        <v>0</v>
      </c>
      <c r="D27" s="29">
        <v>3000</v>
      </c>
      <c r="E27" s="98"/>
    </row>
    <row r="28" ht="19.5" customHeight="1" spans="1:5">
      <c r="A28" s="29" t="s">
        <v>74</v>
      </c>
      <c r="B28" s="29">
        <v>10387</v>
      </c>
      <c r="C28" s="29">
        <v>0</v>
      </c>
      <c r="D28" s="29">
        <v>14505</v>
      </c>
      <c r="E28" s="98"/>
    </row>
    <row r="29" ht="19.5" customHeight="1" spans="1:5">
      <c r="A29" s="29" t="s">
        <v>75</v>
      </c>
      <c r="B29" s="29">
        <v>1260</v>
      </c>
      <c r="C29" s="29">
        <v>1260</v>
      </c>
      <c r="D29" s="29">
        <v>1206</v>
      </c>
      <c r="E29" s="98">
        <f>D29/B29*100</f>
        <v>95.71</v>
      </c>
    </row>
    <row r="30" ht="19.5" customHeight="1" spans="1:5">
      <c r="A30" s="29" t="s">
        <v>76</v>
      </c>
      <c r="B30" s="29"/>
      <c r="C30" s="29"/>
      <c r="D30" s="29"/>
      <c r="E30" s="98"/>
    </row>
    <row r="31" customHeight="1" spans="1:5">
      <c r="A31" s="29" t="s">
        <v>77</v>
      </c>
      <c r="B31" s="29">
        <f>SUM(B7:B30)</f>
        <v>151409</v>
      </c>
      <c r="C31" s="29">
        <f>SUM(C7:C30)</f>
        <v>165383</v>
      </c>
      <c r="D31" s="29">
        <f>SUM(D7:D30)</f>
        <v>158979</v>
      </c>
      <c r="E31" s="98">
        <f>D31/B31*100</f>
        <v>105</v>
      </c>
    </row>
  </sheetData>
  <sheetProtection formatCells="0" formatColumns="0" formatRows="0" insertRows="0" insertColumns="0" insertHyperlinks="0" deleteColumns="0" deleteRows="0" sort="0" autoFilter="0" pivotTables="0"/>
  <mergeCells count="6">
    <mergeCell ref="A2:E2"/>
    <mergeCell ref="A4:A6"/>
    <mergeCell ref="B4:B6"/>
    <mergeCell ref="C4:C6"/>
    <mergeCell ref="D4:D6"/>
    <mergeCell ref="E4:E6"/>
  </mergeCells>
  <printOptions horizontalCentered="1"/>
  <pageMargins left="1.10208333333333" right="1.10208333333333" top="1.45625" bottom="1.37777777777778" header="0.511111111111111" footer="0.511111111111111"/>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showZeros="0" workbookViewId="0">
      <pane xSplit="1" ySplit="4" topLeftCell="B13" activePane="bottomRight" state="frozen"/>
      <selection/>
      <selection pane="topRight"/>
      <selection pane="bottomLeft"/>
      <selection pane="bottomRight" activeCell="I24" sqref="I24"/>
    </sheetView>
  </sheetViews>
  <sheetFormatPr defaultColWidth="8.75" defaultRowHeight="14.25" outlineLevelCol="4"/>
  <cols>
    <col min="1" max="1" width="33.625" style="22" customWidth="1"/>
    <col min="2" max="2" width="12" style="22" customWidth="1"/>
    <col min="3" max="3" width="18.25" style="22" customWidth="1"/>
    <col min="4" max="4" width="16.875" style="22" customWidth="1"/>
    <col min="5" max="5" width="10.25" style="22" customWidth="1"/>
    <col min="6" max="12" width="9" style="22" customWidth="1"/>
    <col min="13" max="16384" width="8.75" style="22"/>
  </cols>
  <sheetData>
    <row r="1" ht="20.45" customHeight="1" spans="1:5">
      <c r="A1" s="3" t="s">
        <v>78</v>
      </c>
    </row>
    <row r="2" ht="49.5" customHeight="1" spans="1:5">
      <c r="A2" s="121" t="s">
        <v>79</v>
      </c>
      <c r="B2" s="121"/>
      <c r="C2" s="121"/>
      <c r="D2" s="121"/>
      <c r="E2" s="121"/>
    </row>
    <row r="3" ht="18" customHeight="1" spans="1:5">
      <c r="D3" s="30" t="s">
        <v>2</v>
      </c>
      <c r="E3" s="30"/>
    </row>
    <row r="4" s="138" customFormat="1" ht="36" customHeight="1" spans="1:5">
      <c r="A4" s="139" t="s">
        <v>80</v>
      </c>
      <c r="B4" s="140" t="s">
        <v>81</v>
      </c>
      <c r="C4" s="140" t="s">
        <v>82</v>
      </c>
      <c r="D4" s="141" t="s">
        <v>83</v>
      </c>
      <c r="E4" s="141" t="s">
        <v>16</v>
      </c>
    </row>
    <row r="5" ht="19.5" customHeight="1" spans="1:5">
      <c r="A5" s="142" t="s">
        <v>53</v>
      </c>
      <c r="B5" s="142">
        <f>C5</f>
        <v>36905</v>
      </c>
      <c r="C5" s="142">
        <v>36905</v>
      </c>
      <c r="D5" s="142"/>
      <c r="E5" s="143"/>
    </row>
    <row r="6" ht="19.5" customHeight="1" spans="1:5">
      <c r="A6" s="142" t="s">
        <v>54</v>
      </c>
      <c r="B6" s="142">
        <f t="shared" ref="B6:B28" si="0">C6</f>
        <v>0</v>
      </c>
      <c r="C6" s="142">
        <v>0</v>
      </c>
      <c r="D6" s="142"/>
      <c r="E6" s="143"/>
    </row>
    <row r="7" ht="19.5" customHeight="1" spans="1:5">
      <c r="A7" s="142" t="s">
        <v>55</v>
      </c>
      <c r="B7" s="142">
        <f t="shared" si="0"/>
        <v>680</v>
      </c>
      <c r="C7" s="142">
        <v>680</v>
      </c>
      <c r="D7" s="142"/>
      <c r="E7" s="143"/>
    </row>
    <row r="8" ht="19.5" customHeight="1" spans="1:5">
      <c r="A8" s="142" t="s">
        <v>56</v>
      </c>
      <c r="B8" s="142">
        <f t="shared" si="0"/>
        <v>30161</v>
      </c>
      <c r="C8" s="142">
        <v>30161</v>
      </c>
      <c r="D8" s="142"/>
      <c r="E8" s="143"/>
    </row>
    <row r="9" ht="19.5" customHeight="1" spans="1:5">
      <c r="A9" s="142" t="s">
        <v>57</v>
      </c>
      <c r="B9" s="142">
        <f t="shared" si="0"/>
        <v>313</v>
      </c>
      <c r="C9" s="142">
        <v>313</v>
      </c>
      <c r="D9" s="142"/>
      <c r="E9" s="143"/>
    </row>
    <row r="10" ht="19.5" customHeight="1" spans="1:5">
      <c r="A10" s="142" t="s">
        <v>58</v>
      </c>
      <c r="B10" s="142">
        <f t="shared" si="0"/>
        <v>552</v>
      </c>
      <c r="C10" s="142">
        <v>552</v>
      </c>
      <c r="D10" s="142"/>
      <c r="E10" s="143"/>
    </row>
    <row r="11" ht="19.5" customHeight="1" spans="1:5">
      <c r="A11" s="142" t="s">
        <v>59</v>
      </c>
      <c r="B11" s="142">
        <f t="shared" si="0"/>
        <v>28506</v>
      </c>
      <c r="C11" s="142">
        <v>28506</v>
      </c>
      <c r="D11" s="142"/>
      <c r="E11" s="143"/>
    </row>
    <row r="12" ht="19.5" customHeight="1" spans="1:5">
      <c r="A12" s="142" t="s">
        <v>60</v>
      </c>
      <c r="B12" s="142">
        <f t="shared" si="0"/>
        <v>13469</v>
      </c>
      <c r="C12" s="142">
        <v>13469</v>
      </c>
      <c r="D12" s="142"/>
      <c r="E12" s="143"/>
    </row>
    <row r="13" ht="19.5" customHeight="1" spans="1:5">
      <c r="A13" s="142" t="s">
        <v>61</v>
      </c>
      <c r="B13" s="142">
        <f t="shared" si="0"/>
        <v>81</v>
      </c>
      <c r="C13" s="142">
        <v>81</v>
      </c>
      <c r="D13" s="142"/>
      <c r="E13" s="143"/>
    </row>
    <row r="14" ht="19.5" customHeight="1" spans="1:5">
      <c r="A14" s="142" t="s">
        <v>62</v>
      </c>
      <c r="B14" s="142">
        <f t="shared" si="0"/>
        <v>14607</v>
      </c>
      <c r="C14" s="142">
        <v>14607</v>
      </c>
      <c r="D14" s="142"/>
      <c r="E14" s="143"/>
    </row>
    <row r="15" ht="19.5" customHeight="1" spans="1:5">
      <c r="A15" s="142" t="s">
        <v>63</v>
      </c>
      <c r="B15" s="142">
        <f t="shared" si="0"/>
        <v>5263</v>
      </c>
      <c r="C15" s="142">
        <v>5263</v>
      </c>
      <c r="D15" s="142"/>
      <c r="E15" s="143"/>
    </row>
    <row r="16" ht="19.5" customHeight="1" spans="1:5">
      <c r="A16" s="142" t="s">
        <v>64</v>
      </c>
      <c r="B16" s="142">
        <f t="shared" si="0"/>
        <v>1066</v>
      </c>
      <c r="C16" s="142">
        <v>1066</v>
      </c>
      <c r="D16" s="142"/>
      <c r="E16" s="143"/>
    </row>
    <row r="17" ht="19.5" customHeight="1" spans="1:5">
      <c r="A17" s="142" t="s">
        <v>65</v>
      </c>
      <c r="B17" s="142">
        <f t="shared" si="0"/>
        <v>246</v>
      </c>
      <c r="C17" s="142">
        <v>246</v>
      </c>
      <c r="D17" s="142"/>
      <c r="E17" s="143"/>
    </row>
    <row r="18" ht="19.5" customHeight="1" spans="1:5">
      <c r="A18" s="142" t="s">
        <v>66</v>
      </c>
      <c r="B18" s="142">
        <f t="shared" si="0"/>
        <v>405</v>
      </c>
      <c r="C18" s="142">
        <v>405</v>
      </c>
      <c r="D18" s="142"/>
      <c r="E18" s="143"/>
    </row>
    <row r="19" ht="19.5" customHeight="1" spans="1:5">
      <c r="A19" s="142" t="s">
        <v>67</v>
      </c>
      <c r="B19" s="142">
        <f t="shared" si="0"/>
        <v>0</v>
      </c>
      <c r="C19" s="142"/>
      <c r="D19" s="142"/>
      <c r="E19" s="143"/>
    </row>
    <row r="20" ht="19.5" customHeight="1" spans="1:5">
      <c r="A20" s="142" t="s">
        <v>69</v>
      </c>
      <c r="B20" s="142">
        <f t="shared" si="0"/>
        <v>0</v>
      </c>
      <c r="C20" s="142"/>
      <c r="D20" s="142"/>
      <c r="E20" s="143"/>
    </row>
    <row r="21" ht="19.5" customHeight="1" spans="1:5">
      <c r="A21" s="142" t="s">
        <v>70</v>
      </c>
      <c r="B21" s="142">
        <f t="shared" si="0"/>
        <v>246</v>
      </c>
      <c r="C21" s="142">
        <v>246</v>
      </c>
      <c r="D21" s="142"/>
      <c r="E21" s="143"/>
    </row>
    <row r="22" ht="19.5" customHeight="1" spans="1:5">
      <c r="A22" s="142" t="s">
        <v>71</v>
      </c>
      <c r="B22" s="142">
        <f t="shared" si="0"/>
        <v>6058</v>
      </c>
      <c r="C22" s="142">
        <v>6058</v>
      </c>
      <c r="D22" s="142"/>
      <c r="E22" s="143"/>
    </row>
    <row r="23" ht="19.5" customHeight="1" spans="1:5">
      <c r="A23" s="142" t="s">
        <v>72</v>
      </c>
      <c r="B23" s="142">
        <f t="shared" si="0"/>
        <v>0</v>
      </c>
      <c r="C23" s="142">
        <v>0</v>
      </c>
      <c r="D23" s="142"/>
      <c r="E23" s="143"/>
    </row>
    <row r="24" ht="19.5" customHeight="1" spans="1:5">
      <c r="A24" s="142" t="s">
        <v>73</v>
      </c>
      <c r="B24" s="142">
        <f t="shared" si="0"/>
        <v>1710</v>
      </c>
      <c r="C24" s="142">
        <v>1710</v>
      </c>
      <c r="D24" s="142"/>
      <c r="E24" s="143"/>
    </row>
    <row r="25" ht="19.5" customHeight="1" spans="1:5">
      <c r="A25" s="142" t="s">
        <v>74</v>
      </c>
      <c r="B25" s="142">
        <f t="shared" si="0"/>
        <v>3000</v>
      </c>
      <c r="C25" s="142">
        <v>3000</v>
      </c>
      <c r="D25" s="142"/>
      <c r="E25" s="143"/>
    </row>
    <row r="26" ht="19.5" customHeight="1" spans="1:5">
      <c r="A26" s="142" t="s">
        <v>84</v>
      </c>
      <c r="B26" s="142">
        <f t="shared" si="0"/>
        <v>14505</v>
      </c>
      <c r="C26" s="142">
        <v>14505</v>
      </c>
      <c r="D26" s="142"/>
      <c r="E26" s="143"/>
    </row>
    <row r="27" ht="19.5" customHeight="1" spans="1:5">
      <c r="A27" s="142" t="s">
        <v>75</v>
      </c>
      <c r="B27" s="142">
        <f t="shared" si="0"/>
        <v>1206</v>
      </c>
      <c r="C27" s="142">
        <v>1206</v>
      </c>
      <c r="D27" s="142"/>
      <c r="E27" s="143"/>
    </row>
    <row r="28" ht="19.5" customHeight="1" spans="1:5">
      <c r="A28" s="142" t="s">
        <v>76</v>
      </c>
      <c r="B28" s="142">
        <f t="shared" si="0"/>
        <v>0</v>
      </c>
      <c r="C28" s="142"/>
      <c r="D28" s="142"/>
      <c r="E28" s="143"/>
    </row>
    <row r="29" ht="19.5" customHeight="1" spans="1:5">
      <c r="A29" s="142" t="s">
        <v>85</v>
      </c>
      <c r="B29" s="142">
        <f>C29+D29</f>
        <v>158979</v>
      </c>
      <c r="C29" s="142">
        <f>SUM(C5:C28)</f>
        <v>158979</v>
      </c>
      <c r="D29" s="142">
        <f>SUM(D5:D28)</f>
        <v>0</v>
      </c>
      <c r="E29" s="142">
        <f>SUM(E5:E28)</f>
        <v>0</v>
      </c>
    </row>
    <row r="30" ht="24" customHeight="1"/>
  </sheetData>
  <sheetProtection formatCells="0" formatColumns="0" formatRows="0" insertRows="0" insertColumns="0" insertHyperlinks="0" deleteColumns="0" deleteRows="0" sort="0" autoFilter="0" pivotTables="0"/>
  <mergeCells count="2">
    <mergeCell ref="A2:E2"/>
    <mergeCell ref="D3:E3"/>
  </mergeCells>
  <printOptions horizontalCentered="1"/>
  <pageMargins left="1.10208333333333" right="1.10208333333333" top="1.45625" bottom="1.37777777777778" header="0.511111111111111" footer="0.511111111111111"/>
  <pageSetup paperSize="9" orientation="portrait"/>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4"/>
  <sheetViews>
    <sheetView showZeros="0" workbookViewId="0">
      <pane ySplit="5" topLeftCell="A6" activePane="bottomLeft" state="frozen"/>
      <selection/>
      <selection pane="bottomLeft" activeCell="G3" sqref="G3"/>
    </sheetView>
  </sheetViews>
  <sheetFormatPr defaultColWidth="9" defaultRowHeight="13.5"/>
  <cols>
    <col min="1" max="1" width="9" style="116"/>
    <col min="2" max="2" width="29.875" style="35" customWidth="1"/>
    <col min="3" max="5" width="12.75" style="37" customWidth="1"/>
    <col min="6" max="6" width="8.63333333333333" style="117" customWidth="1"/>
    <col min="7" max="7" width="10.5" style="117" customWidth="1"/>
    <col min="8" max="32" width="9" style="35"/>
    <col min="33" max="16384" width="8.775" style="35"/>
  </cols>
  <sheetData>
    <row r="1" s="112" customFormat="1" ht="23.25" customHeight="1" spans="1:10">
      <c r="A1" s="3" t="s">
        <v>86</v>
      </c>
      <c r="B1" s="118"/>
      <c r="C1" s="119"/>
      <c r="D1" s="119"/>
      <c r="E1" s="119"/>
      <c r="F1" s="119"/>
      <c r="G1" s="119"/>
      <c r="H1" s="120"/>
      <c r="I1" s="120"/>
    </row>
    <row r="2" s="113" customFormat="1" ht="39" customHeight="1" spans="1:10">
      <c r="A2" s="121" t="s">
        <v>87</v>
      </c>
      <c r="B2" s="121"/>
      <c r="C2" s="121"/>
      <c r="D2" s="121"/>
      <c r="E2" s="121"/>
      <c r="F2" s="121"/>
      <c r="G2" s="121"/>
      <c r="H2" s="122"/>
      <c r="I2" s="122"/>
    </row>
    <row r="3" s="35" customFormat="1" ht="15.75" spans="1:10">
      <c r="A3" s="123"/>
      <c r="B3" s="124"/>
      <c r="C3" s="125"/>
      <c r="D3" s="125"/>
      <c r="E3" s="125"/>
      <c r="F3" s="125"/>
      <c r="G3" s="126" t="s">
        <v>2</v>
      </c>
      <c r="H3" s="122"/>
      <c r="I3" s="122"/>
    </row>
    <row r="4" s="114" customFormat="1" ht="23.1" customHeight="1" spans="1:10">
      <c r="A4" s="127" t="s">
        <v>3</v>
      </c>
      <c r="B4" s="127"/>
      <c r="C4" s="128" t="s">
        <v>88</v>
      </c>
      <c r="D4" s="128" t="s">
        <v>89</v>
      </c>
      <c r="E4" s="127" t="s">
        <v>90</v>
      </c>
      <c r="F4" s="127"/>
      <c r="G4" s="127"/>
      <c r="H4" s="122"/>
      <c r="I4" s="122"/>
    </row>
    <row r="5" s="114" customFormat="1" ht="45" customHeight="1" spans="1:10">
      <c r="A5" s="128" t="s">
        <v>91</v>
      </c>
      <c r="B5" s="127" t="s">
        <v>92</v>
      </c>
      <c r="C5" s="128"/>
      <c r="D5" s="128"/>
      <c r="E5" s="127" t="s">
        <v>93</v>
      </c>
      <c r="F5" s="128" t="s">
        <v>94</v>
      </c>
      <c r="G5" s="128" t="s">
        <v>95</v>
      </c>
      <c r="H5" s="122"/>
      <c r="I5" s="122"/>
      <c r="J5" s="129"/>
    </row>
    <row r="6" s="115" customFormat="1" ht="14.25" spans="1:10">
      <c r="A6" s="130" t="s">
        <v>96</v>
      </c>
      <c r="B6" s="131" t="s">
        <v>53</v>
      </c>
      <c r="C6" s="132">
        <v>40959</v>
      </c>
      <c r="D6" s="132">
        <v>27198</v>
      </c>
      <c r="E6" s="132">
        <v>36905</v>
      </c>
      <c r="F6" s="133">
        <v>0.901</v>
      </c>
      <c r="G6" s="133">
        <v>1.3569</v>
      </c>
      <c r="H6" s="134"/>
      <c r="I6" s="134"/>
    </row>
    <row r="7" s="115" customFormat="1" ht="14.25" spans="1:10">
      <c r="A7" s="130" t="s">
        <v>97</v>
      </c>
      <c r="B7" s="135" t="s">
        <v>98</v>
      </c>
      <c r="C7" s="132">
        <v>680</v>
      </c>
      <c r="D7" s="132">
        <v>575</v>
      </c>
      <c r="E7" s="132">
        <v>625</v>
      </c>
      <c r="F7" s="133">
        <v>0.9191</v>
      </c>
      <c r="G7" s="133">
        <v>1.087</v>
      </c>
      <c r="H7" s="134"/>
      <c r="I7" s="134"/>
    </row>
    <row r="8" s="115" customFormat="1" ht="14.25" spans="1:10">
      <c r="A8" s="130" t="s">
        <v>99</v>
      </c>
      <c r="B8" s="135" t="s">
        <v>100</v>
      </c>
      <c r="C8" s="132">
        <v>648</v>
      </c>
      <c r="D8" s="132">
        <v>550</v>
      </c>
      <c r="E8" s="132">
        <v>570</v>
      </c>
      <c r="F8" s="133">
        <v>0.8796</v>
      </c>
      <c r="G8" s="133">
        <v>1.0364</v>
      </c>
      <c r="H8" s="134"/>
      <c r="I8" s="134"/>
    </row>
    <row r="9" s="115" customFormat="1" ht="14.25" spans="1:10">
      <c r="A9" s="130" t="s">
        <v>101</v>
      </c>
      <c r="B9" s="135" t="s">
        <v>102</v>
      </c>
      <c r="C9" s="132">
        <v>25280</v>
      </c>
      <c r="D9" s="132">
        <v>15305</v>
      </c>
      <c r="E9" s="132">
        <v>20665</v>
      </c>
      <c r="F9" s="133">
        <v>0.8174</v>
      </c>
      <c r="G9" s="133">
        <v>1.3502</v>
      </c>
      <c r="H9" s="134"/>
      <c r="I9" s="134"/>
    </row>
    <row r="10" s="115" customFormat="1" ht="14.25" spans="1:10">
      <c r="A10" s="130" t="s">
        <v>103</v>
      </c>
      <c r="B10" s="135" t="s">
        <v>104</v>
      </c>
      <c r="C10" s="132">
        <v>931</v>
      </c>
      <c r="D10" s="132">
        <v>630</v>
      </c>
      <c r="E10" s="132">
        <v>959</v>
      </c>
      <c r="F10" s="133">
        <v>1.0301</v>
      </c>
      <c r="G10" s="133">
        <v>1.5222</v>
      </c>
      <c r="H10" s="134"/>
      <c r="I10" s="134"/>
    </row>
    <row r="11" s="115" customFormat="1" ht="14.25" spans="1:10">
      <c r="A11" s="130" t="s">
        <v>105</v>
      </c>
      <c r="B11" s="135" t="s">
        <v>106</v>
      </c>
      <c r="C11" s="132">
        <v>268</v>
      </c>
      <c r="D11" s="132">
        <v>317</v>
      </c>
      <c r="E11" s="132">
        <v>291</v>
      </c>
      <c r="F11" s="133">
        <v>1.0858</v>
      </c>
      <c r="G11" s="133">
        <v>0.918</v>
      </c>
      <c r="H11" s="134"/>
      <c r="I11" s="134"/>
    </row>
    <row r="12" s="115" customFormat="1" ht="14.25" spans="1:10">
      <c r="A12" s="130" t="s">
        <v>107</v>
      </c>
      <c r="B12" s="135" t="s">
        <v>108</v>
      </c>
      <c r="C12" s="132">
        <v>1892</v>
      </c>
      <c r="D12" s="132">
        <v>1391</v>
      </c>
      <c r="E12" s="132">
        <v>1686</v>
      </c>
      <c r="F12" s="133">
        <v>0.8911</v>
      </c>
      <c r="G12" s="133">
        <v>1.2121</v>
      </c>
      <c r="H12" s="134"/>
      <c r="I12" s="134"/>
    </row>
    <row r="13" s="115" customFormat="1" ht="14.25" spans="1:10">
      <c r="A13" s="130" t="s">
        <v>109</v>
      </c>
      <c r="B13" s="135" t="s">
        <v>110</v>
      </c>
      <c r="C13" s="132">
        <v>0</v>
      </c>
      <c r="D13" s="132">
        <v>0</v>
      </c>
      <c r="E13" s="132">
        <v>0</v>
      </c>
      <c r="F13" s="133"/>
      <c r="G13" s="133"/>
      <c r="H13" s="134"/>
      <c r="I13" s="134"/>
    </row>
    <row r="14" s="115" customFormat="1" ht="14.25" spans="1:10">
      <c r="A14" s="130" t="s">
        <v>111</v>
      </c>
      <c r="B14" s="135" t="s">
        <v>112</v>
      </c>
      <c r="C14" s="132">
        <v>0</v>
      </c>
      <c r="D14" s="132">
        <v>236</v>
      </c>
      <c r="E14" s="132">
        <v>286</v>
      </c>
      <c r="F14" s="133"/>
      <c r="G14" s="133">
        <v>1.2119</v>
      </c>
      <c r="H14" s="134"/>
      <c r="I14" s="134"/>
    </row>
    <row r="15" s="115" customFormat="1" ht="14.25" spans="1:10">
      <c r="A15" s="130" t="s">
        <v>113</v>
      </c>
      <c r="B15" s="135" t="s">
        <v>114</v>
      </c>
      <c r="C15" s="132">
        <v>0</v>
      </c>
      <c r="D15" s="132">
        <v>0</v>
      </c>
      <c r="E15" s="132">
        <v>0</v>
      </c>
      <c r="F15" s="133"/>
      <c r="G15" s="133"/>
      <c r="H15" s="134"/>
      <c r="I15" s="134"/>
    </row>
    <row r="16" s="115" customFormat="1" ht="14.25" spans="1:10">
      <c r="A16" s="130" t="s">
        <v>115</v>
      </c>
      <c r="B16" s="135" t="s">
        <v>116</v>
      </c>
      <c r="C16" s="132">
        <v>2289</v>
      </c>
      <c r="D16" s="132">
        <v>1750</v>
      </c>
      <c r="E16" s="132">
        <v>2871</v>
      </c>
      <c r="F16" s="133">
        <v>1.2543</v>
      </c>
      <c r="G16" s="133">
        <v>1.6406</v>
      </c>
      <c r="H16" s="134"/>
      <c r="I16" s="134"/>
    </row>
    <row r="17" s="115" customFormat="1" ht="14.25" spans="1:9">
      <c r="A17" s="130" t="s">
        <v>117</v>
      </c>
      <c r="B17" s="135" t="s">
        <v>118</v>
      </c>
      <c r="C17" s="132">
        <v>175</v>
      </c>
      <c r="D17" s="132">
        <v>233</v>
      </c>
      <c r="E17" s="132">
        <v>194</v>
      </c>
      <c r="F17" s="133">
        <v>1.1086</v>
      </c>
      <c r="G17" s="133">
        <v>0.8326</v>
      </c>
      <c r="H17" s="134"/>
      <c r="I17" s="134"/>
    </row>
    <row r="18" s="115" customFormat="1" ht="14.25" spans="1:9">
      <c r="A18" s="130" t="s">
        <v>119</v>
      </c>
      <c r="B18" s="135" t="s">
        <v>120</v>
      </c>
      <c r="C18" s="132">
        <v>0</v>
      </c>
      <c r="D18" s="132">
        <v>0</v>
      </c>
      <c r="E18" s="132">
        <v>0</v>
      </c>
      <c r="F18" s="133"/>
      <c r="G18" s="133"/>
      <c r="H18" s="134"/>
      <c r="I18" s="134"/>
    </row>
    <row r="19" s="115" customFormat="1" ht="14.25" spans="1:9">
      <c r="A19" s="130" t="s">
        <v>121</v>
      </c>
      <c r="B19" s="135" t="s">
        <v>122</v>
      </c>
      <c r="C19" s="132">
        <v>114</v>
      </c>
      <c r="D19" s="132">
        <v>116</v>
      </c>
      <c r="E19" s="132">
        <v>137</v>
      </c>
      <c r="F19" s="133">
        <v>1.2018</v>
      </c>
      <c r="G19" s="133">
        <v>1.181</v>
      </c>
      <c r="H19" s="134"/>
      <c r="I19" s="134"/>
    </row>
    <row r="20" s="115" customFormat="1" ht="14.25" spans="1:9">
      <c r="A20" s="130" t="s">
        <v>123</v>
      </c>
      <c r="B20" s="135" t="s">
        <v>124</v>
      </c>
      <c r="C20" s="132">
        <v>0</v>
      </c>
      <c r="D20" s="132">
        <v>0</v>
      </c>
      <c r="E20" s="132">
        <v>0</v>
      </c>
      <c r="F20" s="133"/>
      <c r="G20" s="133"/>
      <c r="H20" s="134"/>
      <c r="I20" s="134"/>
    </row>
    <row r="21" s="115" customFormat="1" ht="14.25" spans="1:9">
      <c r="A21" s="130" t="s">
        <v>125</v>
      </c>
      <c r="B21" s="135" t="s">
        <v>126</v>
      </c>
      <c r="C21" s="132">
        <v>98</v>
      </c>
      <c r="D21" s="132">
        <v>109</v>
      </c>
      <c r="E21" s="132">
        <v>119</v>
      </c>
      <c r="F21" s="133">
        <v>1.2143</v>
      </c>
      <c r="G21" s="133">
        <v>1.0917</v>
      </c>
      <c r="H21" s="134"/>
      <c r="I21" s="134"/>
    </row>
    <row r="22" s="115" customFormat="1" ht="14.25" spans="1:9">
      <c r="A22" s="130" t="s">
        <v>127</v>
      </c>
      <c r="B22" s="135" t="s">
        <v>128</v>
      </c>
      <c r="C22" s="132">
        <v>76</v>
      </c>
      <c r="D22" s="132">
        <v>80</v>
      </c>
      <c r="E22" s="132">
        <v>84</v>
      </c>
      <c r="F22" s="133">
        <v>1.1053</v>
      </c>
      <c r="G22" s="133">
        <v>1.05</v>
      </c>
      <c r="H22" s="134"/>
      <c r="I22" s="134"/>
    </row>
    <row r="23" s="115" customFormat="1" ht="14.25" spans="1:9">
      <c r="A23" s="130" t="s">
        <v>129</v>
      </c>
      <c r="B23" s="135" t="s">
        <v>130</v>
      </c>
      <c r="C23" s="132">
        <v>268</v>
      </c>
      <c r="D23" s="132">
        <v>276</v>
      </c>
      <c r="E23" s="132">
        <v>306</v>
      </c>
      <c r="F23" s="133">
        <v>1.1418</v>
      </c>
      <c r="G23" s="133">
        <v>1.1087</v>
      </c>
      <c r="H23" s="134"/>
      <c r="I23" s="134"/>
    </row>
    <row r="24" s="115" customFormat="1" ht="14.25" spans="1:9">
      <c r="A24" s="130" t="s">
        <v>131</v>
      </c>
      <c r="B24" s="135" t="s">
        <v>132</v>
      </c>
      <c r="C24" s="132">
        <v>4662</v>
      </c>
      <c r="D24" s="132">
        <v>2942</v>
      </c>
      <c r="E24" s="132">
        <v>4524</v>
      </c>
      <c r="F24" s="133">
        <v>0.9704</v>
      </c>
      <c r="G24" s="133">
        <v>1.5377</v>
      </c>
      <c r="H24" s="134"/>
      <c r="I24" s="134"/>
    </row>
    <row r="25" s="115" customFormat="1" ht="14.25" spans="1:9">
      <c r="A25" s="130" t="s">
        <v>133</v>
      </c>
      <c r="B25" s="135" t="s">
        <v>134</v>
      </c>
      <c r="C25" s="132">
        <v>680</v>
      </c>
      <c r="D25" s="132">
        <v>407</v>
      </c>
      <c r="E25" s="132">
        <v>730</v>
      </c>
      <c r="F25" s="133">
        <v>1.0735</v>
      </c>
      <c r="G25" s="133">
        <v>1.7936</v>
      </c>
      <c r="H25" s="134"/>
      <c r="I25" s="134"/>
    </row>
    <row r="26" s="115" customFormat="1" ht="14.25" spans="1:9">
      <c r="A26" s="130" t="s">
        <v>135</v>
      </c>
      <c r="B26" s="135" t="s">
        <v>136</v>
      </c>
      <c r="C26" s="132">
        <v>410</v>
      </c>
      <c r="D26" s="132">
        <v>485</v>
      </c>
      <c r="E26" s="132">
        <v>459</v>
      </c>
      <c r="F26" s="133">
        <v>1.1195</v>
      </c>
      <c r="G26" s="133">
        <v>0.9464</v>
      </c>
      <c r="H26" s="134"/>
      <c r="I26" s="134"/>
    </row>
    <row r="27" s="115" customFormat="1" ht="14.25" spans="1:9">
      <c r="A27" s="130" t="s">
        <v>137</v>
      </c>
      <c r="B27" s="135" t="s">
        <v>138</v>
      </c>
      <c r="C27" s="132">
        <v>256</v>
      </c>
      <c r="D27" s="132">
        <v>232</v>
      </c>
      <c r="E27" s="132">
        <v>245</v>
      </c>
      <c r="F27" s="133">
        <v>0.957</v>
      </c>
      <c r="G27" s="133">
        <v>1.056</v>
      </c>
      <c r="H27" s="134"/>
      <c r="I27" s="134"/>
    </row>
    <row r="28" s="115" customFormat="1" ht="14.25" spans="1:9">
      <c r="A28" s="130" t="s">
        <v>139</v>
      </c>
      <c r="B28" s="135" t="s">
        <v>140</v>
      </c>
      <c r="C28" s="132">
        <v>0</v>
      </c>
      <c r="D28" s="132">
        <v>0</v>
      </c>
      <c r="E28" s="132">
        <v>0</v>
      </c>
      <c r="F28" s="133"/>
      <c r="G28" s="133"/>
      <c r="H28" s="134"/>
      <c r="I28" s="134"/>
    </row>
    <row r="29" s="115" customFormat="1" ht="14.25" spans="1:9">
      <c r="A29" s="130" t="s">
        <v>141</v>
      </c>
      <c r="B29" s="135" t="s">
        <v>142</v>
      </c>
      <c r="C29" s="132">
        <v>212</v>
      </c>
      <c r="D29" s="132">
        <v>166</v>
      </c>
      <c r="E29" s="132">
        <v>206</v>
      </c>
      <c r="F29" s="133">
        <v>0.9717</v>
      </c>
      <c r="G29" s="133">
        <v>1.241</v>
      </c>
      <c r="H29" s="134"/>
      <c r="I29" s="134"/>
    </row>
    <row r="30" s="115" customFormat="1" ht="14.25" spans="1:9">
      <c r="A30" s="130" t="s">
        <v>143</v>
      </c>
      <c r="B30" s="135" t="s">
        <v>144</v>
      </c>
      <c r="C30" s="132">
        <v>0</v>
      </c>
      <c r="D30" s="132">
        <v>0</v>
      </c>
      <c r="E30" s="132">
        <v>0</v>
      </c>
      <c r="F30" s="133"/>
      <c r="G30" s="133"/>
      <c r="H30" s="134"/>
      <c r="I30" s="134"/>
    </row>
    <row r="31" s="115" customFormat="1" ht="14.25" spans="1:9">
      <c r="A31" s="130" t="s">
        <v>145</v>
      </c>
      <c r="B31" s="135" t="s">
        <v>146</v>
      </c>
      <c r="C31" s="132">
        <v>1146</v>
      </c>
      <c r="D31" s="132">
        <v>994</v>
      </c>
      <c r="E31" s="132">
        <v>989</v>
      </c>
      <c r="F31" s="133">
        <v>0.863</v>
      </c>
      <c r="G31" s="133">
        <v>0.995</v>
      </c>
      <c r="H31" s="134"/>
      <c r="I31" s="134"/>
    </row>
    <row r="32" s="115" customFormat="1" ht="14.25" spans="1:9">
      <c r="A32" s="130" t="s">
        <v>147</v>
      </c>
      <c r="B32" s="135" t="s">
        <v>148</v>
      </c>
      <c r="C32" s="132">
        <v>525</v>
      </c>
      <c r="D32" s="132">
        <v>69</v>
      </c>
      <c r="E32" s="132">
        <v>634</v>
      </c>
      <c r="F32" s="133">
        <v>1.2076</v>
      </c>
      <c r="G32" s="133">
        <v>9.1884</v>
      </c>
      <c r="H32" s="134"/>
      <c r="I32" s="134"/>
    </row>
    <row r="33" s="115" customFormat="1" ht="14.25" spans="1:9">
      <c r="A33" s="130" t="s">
        <v>149</v>
      </c>
      <c r="B33" s="135" t="s">
        <v>150</v>
      </c>
      <c r="C33" s="132">
        <v>274</v>
      </c>
      <c r="D33" s="132">
        <v>310</v>
      </c>
      <c r="E33" s="132">
        <v>300</v>
      </c>
      <c r="F33" s="133">
        <v>1.0949</v>
      </c>
      <c r="G33" s="133">
        <v>0.9677</v>
      </c>
      <c r="H33" s="134"/>
      <c r="I33" s="134"/>
    </row>
    <row r="34" s="115" customFormat="1" ht="14.25" spans="1:9">
      <c r="A34" s="130" t="s">
        <v>151</v>
      </c>
      <c r="B34" s="135" t="s">
        <v>152</v>
      </c>
      <c r="C34" s="132">
        <v>0</v>
      </c>
      <c r="D34" s="132">
        <v>0</v>
      </c>
      <c r="E34" s="132">
        <v>0</v>
      </c>
      <c r="F34" s="133"/>
      <c r="G34" s="133"/>
      <c r="H34" s="134"/>
      <c r="I34" s="134"/>
    </row>
    <row r="35" s="115" customFormat="1" ht="14.25" spans="1:9">
      <c r="A35" s="130" t="s">
        <v>153</v>
      </c>
      <c r="B35" s="135" t="s">
        <v>154</v>
      </c>
      <c r="C35" s="132">
        <v>75</v>
      </c>
      <c r="D35" s="132">
        <v>25</v>
      </c>
      <c r="E35" s="132">
        <v>25</v>
      </c>
      <c r="F35" s="133">
        <v>0.3333</v>
      </c>
      <c r="G35" s="133">
        <v>1</v>
      </c>
      <c r="H35" s="134"/>
      <c r="I35" s="134"/>
    </row>
    <row r="36" s="115" customFormat="1" ht="14.25" spans="1:9">
      <c r="A36" s="130" t="s">
        <v>155</v>
      </c>
      <c r="B36" s="135" t="s">
        <v>156</v>
      </c>
      <c r="C36" s="132">
        <v>742</v>
      </c>
      <c r="D36" s="132">
        <v>0</v>
      </c>
      <c r="E36" s="132">
        <v>0</v>
      </c>
      <c r="F36" s="133"/>
      <c r="G36" s="133"/>
      <c r="H36" s="134"/>
      <c r="I36" s="134"/>
    </row>
    <row r="37" s="115" customFormat="1" ht="14.25" spans="1:9">
      <c r="A37" s="130" t="s">
        <v>157</v>
      </c>
      <c r="B37" s="135" t="s">
        <v>158</v>
      </c>
      <c r="C37" s="132">
        <v>0</v>
      </c>
      <c r="D37" s="132">
        <v>0</v>
      </c>
      <c r="E37" s="132">
        <v>0</v>
      </c>
      <c r="F37" s="133"/>
      <c r="G37" s="133"/>
      <c r="H37" s="134"/>
      <c r="I37" s="134"/>
    </row>
    <row r="38" s="115" customFormat="1" ht="14.25" spans="1:9">
      <c r="A38" s="130" t="s">
        <v>159</v>
      </c>
      <c r="B38" s="135" t="s">
        <v>160</v>
      </c>
      <c r="C38" s="132">
        <v>0</v>
      </c>
      <c r="D38" s="132">
        <v>0</v>
      </c>
      <c r="E38" s="132">
        <v>0</v>
      </c>
      <c r="F38" s="133"/>
      <c r="G38" s="133"/>
      <c r="H38" s="134"/>
      <c r="I38" s="134"/>
    </row>
    <row r="39" s="115" customFormat="1" ht="14.25" spans="1:9">
      <c r="A39" s="130" t="s">
        <v>161</v>
      </c>
      <c r="B39" s="135" t="s">
        <v>162</v>
      </c>
      <c r="C39" s="132">
        <v>0</v>
      </c>
      <c r="D39" s="132">
        <v>0</v>
      </c>
      <c r="E39" s="132">
        <v>0</v>
      </c>
      <c r="F39" s="133"/>
      <c r="G39" s="133"/>
      <c r="H39" s="134"/>
      <c r="I39" s="134"/>
    </row>
    <row r="40" s="115" customFormat="1" ht="14.25" spans="1:9">
      <c r="A40" s="130" t="s">
        <v>163</v>
      </c>
      <c r="B40" s="135" t="s">
        <v>164</v>
      </c>
      <c r="C40" s="132">
        <v>0</v>
      </c>
      <c r="D40" s="132">
        <v>0</v>
      </c>
      <c r="E40" s="132">
        <v>0</v>
      </c>
      <c r="F40" s="133"/>
      <c r="G40" s="133"/>
      <c r="H40" s="134"/>
      <c r="I40" s="134"/>
    </row>
    <row r="41" s="115" customFormat="1" ht="14.25" spans="1:9">
      <c r="A41" s="130" t="s">
        <v>165</v>
      </c>
      <c r="B41" s="135" t="s">
        <v>166</v>
      </c>
      <c r="C41" s="132">
        <v>0</v>
      </c>
      <c r="D41" s="132">
        <v>0</v>
      </c>
      <c r="E41" s="132">
        <v>0</v>
      </c>
      <c r="F41" s="133"/>
      <c r="G41" s="133"/>
      <c r="H41" s="134"/>
      <c r="I41" s="134"/>
    </row>
    <row r="42" s="115" customFormat="1" ht="14.25" spans="1:9">
      <c r="A42" s="130" t="s">
        <v>167</v>
      </c>
      <c r="B42" s="135" t="s">
        <v>168</v>
      </c>
      <c r="C42" s="132">
        <v>742</v>
      </c>
      <c r="D42" s="132">
        <v>0</v>
      </c>
      <c r="E42" s="132">
        <v>0</v>
      </c>
      <c r="F42" s="133"/>
      <c r="G42" s="133"/>
      <c r="H42" s="134"/>
      <c r="I42" s="134"/>
    </row>
    <row r="43" s="115" customFormat="1" ht="14.25" spans="1:9">
      <c r="A43" s="130" t="s">
        <v>169</v>
      </c>
      <c r="B43" s="135" t="s">
        <v>170</v>
      </c>
      <c r="C43" s="132">
        <v>0</v>
      </c>
      <c r="D43" s="132">
        <v>0</v>
      </c>
      <c r="E43" s="132">
        <v>0</v>
      </c>
      <c r="F43" s="133"/>
      <c r="G43" s="133"/>
      <c r="H43" s="134"/>
      <c r="I43" s="134"/>
    </row>
    <row r="44" s="115" customFormat="1" ht="14.25" spans="1:9">
      <c r="A44" s="130" t="s">
        <v>171</v>
      </c>
      <c r="B44" s="135" t="s">
        <v>172</v>
      </c>
      <c r="C44" s="132">
        <v>0</v>
      </c>
      <c r="D44" s="132">
        <v>0</v>
      </c>
      <c r="E44" s="132">
        <v>0</v>
      </c>
      <c r="F44" s="133"/>
      <c r="G44" s="133"/>
      <c r="H44" s="134"/>
      <c r="I44" s="134"/>
    </row>
    <row r="45" s="115" customFormat="1" ht="14.25" spans="1:9">
      <c r="A45" s="130" t="s">
        <v>173</v>
      </c>
      <c r="B45" s="135" t="s">
        <v>174</v>
      </c>
      <c r="C45" s="132">
        <v>0</v>
      </c>
      <c r="D45" s="132">
        <v>0</v>
      </c>
      <c r="E45" s="132">
        <v>0</v>
      </c>
      <c r="F45" s="133"/>
      <c r="G45" s="133"/>
      <c r="H45" s="134"/>
      <c r="I45" s="134"/>
    </row>
    <row r="46" s="115" customFormat="1" ht="14.25" spans="1:9">
      <c r="A46" s="130" t="s">
        <v>175</v>
      </c>
      <c r="B46" s="135" t="s">
        <v>54</v>
      </c>
      <c r="C46" s="132">
        <v>0</v>
      </c>
      <c r="D46" s="132">
        <v>0</v>
      </c>
      <c r="E46" s="132">
        <v>0</v>
      </c>
      <c r="F46" s="133"/>
      <c r="G46" s="133"/>
      <c r="H46" s="134"/>
      <c r="I46" s="134"/>
    </row>
    <row r="47" s="115" customFormat="1" ht="14.25" spans="1:9">
      <c r="A47" s="130" t="s">
        <v>176</v>
      </c>
      <c r="B47" s="135" t="s">
        <v>177</v>
      </c>
      <c r="C47" s="132">
        <v>0</v>
      </c>
      <c r="D47" s="132">
        <v>0</v>
      </c>
      <c r="E47" s="132">
        <v>0</v>
      </c>
      <c r="F47" s="133"/>
      <c r="G47" s="133"/>
      <c r="H47" s="134"/>
      <c r="I47" s="134"/>
    </row>
    <row r="48" s="115" customFormat="1" ht="14.25" spans="1:9">
      <c r="A48" s="130" t="s">
        <v>178</v>
      </c>
      <c r="B48" s="135" t="s">
        <v>179</v>
      </c>
      <c r="C48" s="132">
        <v>0</v>
      </c>
      <c r="D48" s="132">
        <v>0</v>
      </c>
      <c r="E48" s="132">
        <v>0</v>
      </c>
      <c r="F48" s="133"/>
      <c r="G48" s="133"/>
      <c r="H48" s="134"/>
      <c r="I48" s="134"/>
    </row>
    <row r="49" s="115" customFormat="1" ht="14.25" spans="1:9">
      <c r="A49" s="130" t="s">
        <v>180</v>
      </c>
      <c r="B49" s="135" t="s">
        <v>181</v>
      </c>
      <c r="C49" s="132">
        <v>0</v>
      </c>
      <c r="D49" s="132">
        <v>0</v>
      </c>
      <c r="E49" s="132">
        <v>0</v>
      </c>
      <c r="F49" s="133"/>
      <c r="G49" s="133"/>
      <c r="H49" s="134"/>
      <c r="I49" s="134"/>
    </row>
    <row r="50" s="115" customFormat="1" ht="14.25" spans="1:9">
      <c r="A50" s="130" t="s">
        <v>182</v>
      </c>
      <c r="B50" s="135" t="s">
        <v>183</v>
      </c>
      <c r="C50" s="132">
        <v>0</v>
      </c>
      <c r="D50" s="132">
        <v>0</v>
      </c>
      <c r="E50" s="132">
        <v>0</v>
      </c>
      <c r="F50" s="133"/>
      <c r="G50" s="133"/>
      <c r="H50" s="134"/>
      <c r="I50" s="134"/>
    </row>
    <row r="51" s="115" customFormat="1" ht="14.25" spans="1:9">
      <c r="A51" s="130" t="s">
        <v>184</v>
      </c>
      <c r="B51" s="135" t="s">
        <v>185</v>
      </c>
      <c r="C51" s="132">
        <v>0</v>
      </c>
      <c r="D51" s="132">
        <v>0</v>
      </c>
      <c r="E51" s="132">
        <v>0</v>
      </c>
      <c r="F51" s="133"/>
      <c r="G51" s="133"/>
      <c r="H51" s="134"/>
      <c r="I51" s="134"/>
    </row>
    <row r="52" s="115" customFormat="1" ht="14.25" spans="1:9">
      <c r="A52" s="130" t="s">
        <v>186</v>
      </c>
      <c r="B52" s="135" t="s">
        <v>55</v>
      </c>
      <c r="C52" s="132">
        <v>0</v>
      </c>
      <c r="D52" s="132">
        <v>1507</v>
      </c>
      <c r="E52" s="132">
        <v>680</v>
      </c>
      <c r="F52" s="133"/>
      <c r="G52" s="133">
        <v>0.4512</v>
      </c>
      <c r="H52" s="134"/>
      <c r="I52" s="134"/>
    </row>
    <row r="53" s="115" customFormat="1" ht="14.25" spans="1:9">
      <c r="A53" s="130" t="s">
        <v>187</v>
      </c>
      <c r="B53" s="135" t="s">
        <v>188</v>
      </c>
      <c r="C53" s="132">
        <v>0</v>
      </c>
      <c r="D53" s="132">
        <v>0</v>
      </c>
      <c r="E53" s="132">
        <v>0</v>
      </c>
      <c r="F53" s="133"/>
      <c r="G53" s="133"/>
      <c r="H53" s="134"/>
      <c r="I53" s="134"/>
    </row>
    <row r="54" s="115" customFormat="1" ht="14.25" spans="1:9">
      <c r="A54" s="130" t="s">
        <v>189</v>
      </c>
      <c r="B54" s="135" t="s">
        <v>190</v>
      </c>
      <c r="C54" s="132">
        <v>0</v>
      </c>
      <c r="D54" s="132">
        <v>758</v>
      </c>
      <c r="E54" s="132">
        <v>0</v>
      </c>
      <c r="F54" s="133"/>
      <c r="G54" s="133"/>
      <c r="H54" s="134"/>
      <c r="I54" s="134"/>
    </row>
    <row r="55" s="115" customFormat="1" ht="14.25" spans="1:9">
      <c r="A55" s="130" t="s">
        <v>191</v>
      </c>
      <c r="B55" s="135" t="s">
        <v>192</v>
      </c>
      <c r="C55" s="132">
        <v>0</v>
      </c>
      <c r="D55" s="132">
        <v>0</v>
      </c>
      <c r="E55" s="132">
        <v>0</v>
      </c>
      <c r="F55" s="133"/>
      <c r="G55" s="133"/>
      <c r="H55" s="134"/>
      <c r="I55" s="134"/>
    </row>
    <row r="56" s="115" customFormat="1" ht="14.25" spans="1:9">
      <c r="A56" s="130" t="s">
        <v>193</v>
      </c>
      <c r="B56" s="135" t="s">
        <v>194</v>
      </c>
      <c r="C56" s="132">
        <v>0</v>
      </c>
      <c r="D56" s="132">
        <v>10</v>
      </c>
      <c r="E56" s="132">
        <v>0</v>
      </c>
      <c r="F56" s="133"/>
      <c r="G56" s="133"/>
      <c r="H56" s="134"/>
      <c r="I56" s="134"/>
    </row>
    <row r="57" s="115" customFormat="1" ht="14.25" spans="1:9">
      <c r="A57" s="130" t="s">
        <v>195</v>
      </c>
      <c r="B57" s="135" t="s">
        <v>196</v>
      </c>
      <c r="C57" s="132">
        <v>0</v>
      </c>
      <c r="D57" s="132">
        <v>0</v>
      </c>
      <c r="E57" s="132">
        <v>0</v>
      </c>
      <c r="F57" s="133"/>
      <c r="G57" s="133"/>
      <c r="H57" s="134"/>
      <c r="I57" s="134"/>
    </row>
    <row r="58" s="115" customFormat="1" ht="14.25" spans="1:9">
      <c r="A58" s="130" t="s">
        <v>197</v>
      </c>
      <c r="B58" s="135" t="s">
        <v>198</v>
      </c>
      <c r="C58" s="132">
        <v>0</v>
      </c>
      <c r="D58" s="132">
        <v>717</v>
      </c>
      <c r="E58" s="132">
        <v>680</v>
      </c>
      <c r="F58" s="133"/>
      <c r="G58" s="133">
        <v>0.9484</v>
      </c>
      <c r="H58" s="134"/>
      <c r="I58" s="134"/>
    </row>
    <row r="59" s="115" customFormat="1" ht="14.25" spans="1:9">
      <c r="A59" s="130" t="s">
        <v>199</v>
      </c>
      <c r="B59" s="135" t="s">
        <v>200</v>
      </c>
      <c r="C59" s="132">
        <v>0</v>
      </c>
      <c r="D59" s="132">
        <v>0</v>
      </c>
      <c r="E59" s="132">
        <v>0</v>
      </c>
      <c r="F59" s="133"/>
      <c r="G59" s="133"/>
      <c r="H59" s="134"/>
      <c r="I59" s="134"/>
    </row>
    <row r="60" s="115" customFormat="1" ht="14.25" spans="1:9">
      <c r="A60" s="130" t="s">
        <v>201</v>
      </c>
      <c r="B60" s="135" t="s">
        <v>202</v>
      </c>
      <c r="C60" s="132">
        <v>0</v>
      </c>
      <c r="D60" s="132">
        <v>0</v>
      </c>
      <c r="E60" s="132">
        <v>0</v>
      </c>
      <c r="F60" s="133"/>
      <c r="G60" s="133"/>
      <c r="H60" s="134"/>
      <c r="I60" s="134"/>
    </row>
    <row r="61" s="115" customFormat="1" ht="14.25" spans="1:9">
      <c r="A61" s="130" t="s">
        <v>203</v>
      </c>
      <c r="B61" s="135" t="s">
        <v>204</v>
      </c>
      <c r="C61" s="132">
        <v>0</v>
      </c>
      <c r="D61" s="132">
        <v>0</v>
      </c>
      <c r="E61" s="132">
        <v>0</v>
      </c>
      <c r="F61" s="133"/>
      <c r="G61" s="133"/>
      <c r="H61" s="134"/>
      <c r="I61" s="134"/>
    </row>
    <row r="62" s="115" customFormat="1" ht="14.25" spans="1:9">
      <c r="A62" s="130" t="s">
        <v>205</v>
      </c>
      <c r="B62" s="135" t="s">
        <v>206</v>
      </c>
      <c r="C62" s="132">
        <v>0</v>
      </c>
      <c r="D62" s="132">
        <v>0</v>
      </c>
      <c r="E62" s="132">
        <v>0</v>
      </c>
      <c r="F62" s="133"/>
      <c r="G62" s="133"/>
      <c r="H62" s="134"/>
      <c r="I62" s="134"/>
    </row>
    <row r="63" s="115" customFormat="1" ht="14.25" spans="1:9">
      <c r="A63" s="130" t="s">
        <v>207</v>
      </c>
      <c r="B63" s="135" t="s">
        <v>208</v>
      </c>
      <c r="C63" s="132">
        <v>0</v>
      </c>
      <c r="D63" s="132">
        <v>22</v>
      </c>
      <c r="E63" s="132">
        <v>0</v>
      </c>
      <c r="F63" s="133"/>
      <c r="G63" s="133"/>
      <c r="H63" s="134"/>
      <c r="I63" s="134"/>
    </row>
    <row r="64" s="115" customFormat="1" ht="14.25" spans="1:9">
      <c r="A64" s="130" t="s">
        <v>209</v>
      </c>
      <c r="B64" s="135" t="s">
        <v>56</v>
      </c>
      <c r="C64" s="132">
        <v>28385</v>
      </c>
      <c r="D64" s="132">
        <v>32118</v>
      </c>
      <c r="E64" s="132">
        <v>30161</v>
      </c>
      <c r="F64" s="133">
        <v>1.0626</v>
      </c>
      <c r="G64" s="133">
        <v>0.9391</v>
      </c>
      <c r="H64" s="134"/>
      <c r="I64" s="134"/>
    </row>
    <row r="65" s="115" customFormat="1" ht="14.25" spans="1:9">
      <c r="A65" s="130" t="s">
        <v>210</v>
      </c>
      <c r="B65" s="135" t="s">
        <v>211</v>
      </c>
      <c r="C65" s="132">
        <v>1208</v>
      </c>
      <c r="D65" s="132">
        <v>1025</v>
      </c>
      <c r="E65" s="132">
        <v>1202</v>
      </c>
      <c r="F65" s="133">
        <v>0.995</v>
      </c>
      <c r="G65" s="133">
        <v>1.1727</v>
      </c>
      <c r="H65" s="134"/>
      <c r="I65" s="134"/>
    </row>
    <row r="66" s="115" customFormat="1" ht="14.25" spans="1:9">
      <c r="A66" s="130" t="s">
        <v>212</v>
      </c>
      <c r="B66" s="135" t="s">
        <v>213</v>
      </c>
      <c r="C66" s="132">
        <v>25569</v>
      </c>
      <c r="D66" s="132">
        <v>30364</v>
      </c>
      <c r="E66" s="132">
        <v>27118</v>
      </c>
      <c r="F66" s="133">
        <v>1.0606</v>
      </c>
      <c r="G66" s="133">
        <v>0.8931</v>
      </c>
      <c r="H66" s="134"/>
      <c r="I66" s="134"/>
    </row>
    <row r="67" s="115" customFormat="1" ht="14.25" spans="1:9">
      <c r="A67" s="130" t="s">
        <v>214</v>
      </c>
      <c r="B67" s="135" t="s">
        <v>215</v>
      </c>
      <c r="C67" s="132">
        <v>0</v>
      </c>
      <c r="D67" s="132">
        <v>0</v>
      </c>
      <c r="E67" s="132">
        <v>0</v>
      </c>
      <c r="F67" s="133"/>
      <c r="G67" s="133"/>
      <c r="H67" s="134"/>
      <c r="I67" s="134"/>
    </row>
    <row r="68" s="115" customFormat="1" ht="14.25" spans="1:9">
      <c r="A68" s="130" t="s">
        <v>216</v>
      </c>
      <c r="B68" s="135" t="s">
        <v>217</v>
      </c>
      <c r="C68" s="132">
        <v>0</v>
      </c>
      <c r="D68" s="132">
        <v>0</v>
      </c>
      <c r="E68" s="132">
        <v>0</v>
      </c>
      <c r="F68" s="133"/>
      <c r="G68" s="133"/>
      <c r="H68" s="134"/>
      <c r="I68" s="134"/>
    </row>
    <row r="69" s="115" customFormat="1" ht="14.25" spans="1:9">
      <c r="A69" s="130" t="s">
        <v>218</v>
      </c>
      <c r="B69" s="135" t="s">
        <v>219</v>
      </c>
      <c r="C69" s="132">
        <v>0</v>
      </c>
      <c r="D69" s="132">
        <v>3</v>
      </c>
      <c r="E69" s="132">
        <v>0</v>
      </c>
      <c r="F69" s="133"/>
      <c r="G69" s="133"/>
      <c r="H69" s="134"/>
      <c r="I69" s="134"/>
    </row>
    <row r="70" s="115" customFormat="1" ht="14.25" spans="1:9">
      <c r="A70" s="130" t="s">
        <v>220</v>
      </c>
      <c r="B70" s="135" t="s">
        <v>221</v>
      </c>
      <c r="C70" s="132">
        <v>0</v>
      </c>
      <c r="D70" s="132">
        <v>0</v>
      </c>
      <c r="E70" s="132">
        <v>0</v>
      </c>
      <c r="F70" s="133"/>
      <c r="G70" s="133"/>
      <c r="H70" s="134"/>
      <c r="I70" s="134"/>
    </row>
    <row r="71" s="115" customFormat="1" ht="14.25" spans="1:9">
      <c r="A71" s="130" t="s">
        <v>222</v>
      </c>
      <c r="B71" s="135" t="s">
        <v>223</v>
      </c>
      <c r="C71" s="132">
        <v>0</v>
      </c>
      <c r="D71" s="132">
        <v>9</v>
      </c>
      <c r="E71" s="132">
        <v>0</v>
      </c>
      <c r="F71" s="133"/>
      <c r="G71" s="133"/>
      <c r="H71" s="134"/>
      <c r="I71" s="134"/>
    </row>
    <row r="72" s="115" customFormat="1" ht="14.25" spans="1:9">
      <c r="A72" s="130" t="s">
        <v>224</v>
      </c>
      <c r="B72" s="135" t="s">
        <v>225</v>
      </c>
      <c r="C72" s="132">
        <v>333</v>
      </c>
      <c r="D72" s="132">
        <v>369</v>
      </c>
      <c r="E72" s="132">
        <v>376</v>
      </c>
      <c r="F72" s="133">
        <v>1.1291</v>
      </c>
      <c r="G72" s="133">
        <v>1.019</v>
      </c>
      <c r="H72" s="134"/>
      <c r="I72" s="134"/>
    </row>
    <row r="73" s="115" customFormat="1" ht="14.25" spans="1:9">
      <c r="A73" s="130" t="s">
        <v>226</v>
      </c>
      <c r="B73" s="135" t="s">
        <v>227</v>
      </c>
      <c r="C73" s="132">
        <v>1275</v>
      </c>
      <c r="D73" s="132">
        <v>348</v>
      </c>
      <c r="E73" s="132">
        <v>1465</v>
      </c>
      <c r="F73" s="133">
        <v>1.149</v>
      </c>
      <c r="G73" s="133">
        <v>4.2098</v>
      </c>
      <c r="H73" s="134"/>
      <c r="I73" s="134"/>
    </row>
    <row r="74" s="115" customFormat="1" ht="14.25" spans="1:9">
      <c r="A74" s="130" t="s">
        <v>228</v>
      </c>
      <c r="B74" s="135" t="s">
        <v>229</v>
      </c>
      <c r="C74" s="132">
        <v>0</v>
      </c>
      <c r="D74" s="132">
        <v>0</v>
      </c>
      <c r="E74" s="132">
        <v>0</v>
      </c>
      <c r="F74" s="133"/>
      <c r="G74" s="133"/>
      <c r="H74" s="134"/>
      <c r="I74" s="134"/>
    </row>
    <row r="75" s="115" customFormat="1" ht="14.25" spans="1:9">
      <c r="A75" s="130" t="s">
        <v>230</v>
      </c>
      <c r="B75" s="135" t="s">
        <v>57</v>
      </c>
      <c r="C75" s="132">
        <v>304</v>
      </c>
      <c r="D75" s="132">
        <v>4847</v>
      </c>
      <c r="E75" s="132">
        <v>313</v>
      </c>
      <c r="F75" s="133">
        <v>1.0296</v>
      </c>
      <c r="G75" s="133">
        <v>0.0646</v>
      </c>
      <c r="H75" s="134"/>
      <c r="I75" s="134"/>
    </row>
    <row r="76" s="115" customFormat="1" ht="14.25" spans="1:9">
      <c r="A76" s="130" t="s">
        <v>231</v>
      </c>
      <c r="B76" s="135" t="s">
        <v>232</v>
      </c>
      <c r="C76" s="132">
        <v>184</v>
      </c>
      <c r="D76" s="132">
        <v>2198</v>
      </c>
      <c r="E76" s="132">
        <v>189</v>
      </c>
      <c r="F76" s="133">
        <v>1.0272</v>
      </c>
      <c r="G76" s="133">
        <v>0.086</v>
      </c>
      <c r="H76" s="134"/>
      <c r="I76" s="134"/>
    </row>
    <row r="77" s="115" customFormat="1" ht="14.25" spans="1:9">
      <c r="A77" s="130" t="s">
        <v>233</v>
      </c>
      <c r="B77" s="135" t="s">
        <v>234</v>
      </c>
      <c r="C77" s="132">
        <v>0</v>
      </c>
      <c r="D77" s="132">
        <v>0</v>
      </c>
      <c r="E77" s="132">
        <v>0</v>
      </c>
      <c r="F77" s="133"/>
      <c r="G77" s="133"/>
      <c r="H77" s="134"/>
      <c r="I77" s="134"/>
    </row>
    <row r="78" s="115" customFormat="1" ht="14.25" spans="1:9">
      <c r="A78" s="130" t="s">
        <v>235</v>
      </c>
      <c r="B78" s="135" t="s">
        <v>236</v>
      </c>
      <c r="C78" s="132">
        <v>0</v>
      </c>
      <c r="D78" s="132">
        <v>30</v>
      </c>
      <c r="E78" s="132">
        <v>0</v>
      </c>
      <c r="F78" s="133"/>
      <c r="G78" s="133"/>
      <c r="H78" s="134"/>
      <c r="I78" s="134"/>
    </row>
    <row r="79" s="115" customFormat="1" ht="14.25" spans="1:9">
      <c r="A79" s="130" t="s">
        <v>237</v>
      </c>
      <c r="B79" s="135" t="s">
        <v>238</v>
      </c>
      <c r="C79" s="132">
        <v>11</v>
      </c>
      <c r="D79" s="132">
        <v>0</v>
      </c>
      <c r="E79" s="132">
        <v>11</v>
      </c>
      <c r="F79" s="133">
        <v>1</v>
      </c>
      <c r="G79" s="133"/>
      <c r="H79" s="134"/>
      <c r="I79" s="134"/>
    </row>
    <row r="80" s="115" customFormat="1" ht="14.25" spans="1:9">
      <c r="A80" s="130" t="s">
        <v>239</v>
      </c>
      <c r="B80" s="135" t="s">
        <v>240</v>
      </c>
      <c r="C80" s="132">
        <v>0</v>
      </c>
      <c r="D80" s="132">
        <v>0</v>
      </c>
      <c r="E80" s="132">
        <v>0</v>
      </c>
      <c r="F80" s="133"/>
      <c r="G80" s="133"/>
      <c r="H80" s="134"/>
      <c r="I80" s="134"/>
    </row>
    <row r="81" s="115" customFormat="1" ht="14.25" spans="1:9">
      <c r="A81" s="130" t="s">
        <v>241</v>
      </c>
      <c r="B81" s="135" t="s">
        <v>242</v>
      </c>
      <c r="C81" s="132">
        <v>0</v>
      </c>
      <c r="D81" s="132">
        <v>0</v>
      </c>
      <c r="E81" s="132">
        <v>0</v>
      </c>
      <c r="F81" s="133"/>
      <c r="G81" s="133"/>
      <c r="H81" s="134"/>
      <c r="I81" s="134"/>
    </row>
    <row r="82" s="115" customFormat="1" ht="14.25" spans="1:9">
      <c r="A82" s="130" t="s">
        <v>243</v>
      </c>
      <c r="B82" s="135" t="s">
        <v>244</v>
      </c>
      <c r="C82" s="132">
        <v>109</v>
      </c>
      <c r="D82" s="132">
        <v>121</v>
      </c>
      <c r="E82" s="132">
        <v>113</v>
      </c>
      <c r="F82" s="133">
        <v>1.0367</v>
      </c>
      <c r="G82" s="133">
        <v>0.9339</v>
      </c>
      <c r="H82" s="134"/>
      <c r="I82" s="134"/>
    </row>
    <row r="83" s="115" customFormat="1" ht="14.25" spans="1:9">
      <c r="A83" s="130" t="s">
        <v>245</v>
      </c>
      <c r="B83" s="135" t="s">
        <v>246</v>
      </c>
      <c r="C83" s="132">
        <v>0</v>
      </c>
      <c r="D83" s="132">
        <v>0</v>
      </c>
      <c r="E83" s="132">
        <v>0</v>
      </c>
      <c r="F83" s="133"/>
      <c r="G83" s="133"/>
      <c r="H83" s="134"/>
      <c r="I83" s="134"/>
    </row>
    <row r="84" s="115" customFormat="1" ht="14.25" spans="1:9">
      <c r="A84" s="130" t="s">
        <v>247</v>
      </c>
      <c r="B84" s="135" t="s">
        <v>248</v>
      </c>
      <c r="C84" s="132">
        <v>0</v>
      </c>
      <c r="D84" s="132">
        <v>40</v>
      </c>
      <c r="E84" s="132">
        <v>0</v>
      </c>
      <c r="F84" s="133"/>
      <c r="G84" s="133"/>
      <c r="H84" s="134"/>
      <c r="I84" s="134"/>
    </row>
    <row r="85" s="115" customFormat="1" ht="14.25" spans="1:9">
      <c r="A85" s="130" t="s">
        <v>249</v>
      </c>
      <c r="B85" s="135" t="s">
        <v>250</v>
      </c>
      <c r="C85" s="132">
        <v>0</v>
      </c>
      <c r="D85" s="132">
        <v>2458</v>
      </c>
      <c r="E85" s="132">
        <v>0</v>
      </c>
      <c r="F85" s="133"/>
      <c r="G85" s="133"/>
      <c r="H85" s="134"/>
      <c r="I85" s="134"/>
    </row>
    <row r="86" s="115" customFormat="1" ht="14.25" spans="1:9">
      <c r="A86" s="130" t="s">
        <v>251</v>
      </c>
      <c r="B86" s="135" t="s">
        <v>58</v>
      </c>
      <c r="C86" s="132">
        <v>430</v>
      </c>
      <c r="D86" s="132">
        <v>808</v>
      </c>
      <c r="E86" s="132">
        <v>552</v>
      </c>
      <c r="F86" s="133">
        <v>1.2837</v>
      </c>
      <c r="G86" s="133">
        <v>0.6832</v>
      </c>
      <c r="H86" s="134"/>
      <c r="I86" s="134"/>
    </row>
    <row r="87" s="115" customFormat="1" ht="14.25" spans="1:9">
      <c r="A87" s="130" t="s">
        <v>252</v>
      </c>
      <c r="B87" s="135" t="s">
        <v>253</v>
      </c>
      <c r="C87" s="132">
        <v>430</v>
      </c>
      <c r="D87" s="132">
        <v>726</v>
      </c>
      <c r="E87" s="132">
        <v>552</v>
      </c>
      <c r="F87" s="133">
        <v>1.2837</v>
      </c>
      <c r="G87" s="133">
        <v>0.7603</v>
      </c>
      <c r="H87" s="134"/>
      <c r="I87" s="134"/>
    </row>
    <row r="88" s="115" customFormat="1" ht="14.25" spans="1:9">
      <c r="A88" s="130" t="s">
        <v>254</v>
      </c>
      <c r="B88" s="135" t="s">
        <v>255</v>
      </c>
      <c r="C88" s="132">
        <v>0</v>
      </c>
      <c r="D88" s="132">
        <v>0</v>
      </c>
      <c r="E88" s="132">
        <v>0</v>
      </c>
      <c r="F88" s="133"/>
      <c r="G88" s="133"/>
      <c r="H88" s="134"/>
      <c r="I88" s="134"/>
    </row>
    <row r="89" s="115" customFormat="1" ht="14.25" spans="1:9">
      <c r="A89" s="130" t="s">
        <v>256</v>
      </c>
      <c r="B89" s="135" t="s">
        <v>257</v>
      </c>
      <c r="C89" s="132">
        <v>0</v>
      </c>
      <c r="D89" s="132">
        <v>82</v>
      </c>
      <c r="E89" s="132">
        <v>0</v>
      </c>
      <c r="F89" s="133"/>
      <c r="G89" s="133"/>
      <c r="H89" s="134"/>
      <c r="I89" s="134"/>
    </row>
    <row r="90" s="115" customFormat="1" ht="14.25" spans="1:9">
      <c r="A90" s="130" t="s">
        <v>258</v>
      </c>
      <c r="B90" s="135" t="s">
        <v>259</v>
      </c>
      <c r="C90" s="132">
        <v>0</v>
      </c>
      <c r="D90" s="132">
        <v>0</v>
      </c>
      <c r="E90" s="132">
        <v>0</v>
      </c>
      <c r="F90" s="133"/>
      <c r="G90" s="133"/>
      <c r="H90" s="134"/>
      <c r="I90" s="134"/>
    </row>
    <row r="91" s="115" customFormat="1" ht="14.25" spans="1:9">
      <c r="A91" s="130" t="s">
        <v>260</v>
      </c>
      <c r="B91" s="135" t="s">
        <v>261</v>
      </c>
      <c r="C91" s="132">
        <v>0</v>
      </c>
      <c r="D91" s="132">
        <v>0</v>
      </c>
      <c r="E91" s="132">
        <v>0</v>
      </c>
      <c r="F91" s="133"/>
      <c r="G91" s="133"/>
      <c r="H91" s="134"/>
      <c r="I91" s="134"/>
    </row>
    <row r="92" s="115" customFormat="1" ht="14.25" spans="1:9">
      <c r="A92" s="130" t="s">
        <v>262</v>
      </c>
      <c r="B92" s="135" t="s">
        <v>263</v>
      </c>
      <c r="C92" s="132">
        <v>0</v>
      </c>
      <c r="D92" s="132">
        <v>0</v>
      </c>
      <c r="E92" s="132">
        <v>0</v>
      </c>
      <c r="F92" s="133"/>
      <c r="G92" s="133"/>
      <c r="H92" s="134"/>
      <c r="I92" s="134"/>
    </row>
    <row r="93" s="115" customFormat="1" ht="14.25" spans="1:9">
      <c r="A93" s="130" t="s">
        <v>264</v>
      </c>
      <c r="B93" s="135" t="s">
        <v>59</v>
      </c>
      <c r="C93" s="132">
        <v>28168</v>
      </c>
      <c r="D93" s="132">
        <v>30692</v>
      </c>
      <c r="E93" s="132">
        <v>28506</v>
      </c>
      <c r="F93" s="133">
        <v>1.012</v>
      </c>
      <c r="G93" s="133">
        <v>0.9288</v>
      </c>
      <c r="H93" s="134"/>
      <c r="I93" s="134"/>
    </row>
    <row r="94" s="115" customFormat="1" ht="14.25" spans="1:9">
      <c r="A94" s="130" t="s">
        <v>265</v>
      </c>
      <c r="B94" s="135" t="s">
        <v>266</v>
      </c>
      <c r="C94" s="132">
        <v>4776</v>
      </c>
      <c r="D94" s="132">
        <v>5119</v>
      </c>
      <c r="E94" s="132">
        <v>5113</v>
      </c>
      <c r="F94" s="133">
        <v>1.0706</v>
      </c>
      <c r="G94" s="133">
        <v>0.9988</v>
      </c>
      <c r="H94" s="134"/>
      <c r="I94" s="134"/>
    </row>
    <row r="95" s="115" customFormat="1" ht="14.25" spans="1:9">
      <c r="A95" s="130" t="s">
        <v>267</v>
      </c>
      <c r="B95" s="135" t="s">
        <v>268</v>
      </c>
      <c r="C95" s="132">
        <v>836</v>
      </c>
      <c r="D95" s="132">
        <v>538</v>
      </c>
      <c r="E95" s="132">
        <v>480</v>
      </c>
      <c r="F95" s="133">
        <v>0.5742</v>
      </c>
      <c r="G95" s="133">
        <v>0.8922</v>
      </c>
      <c r="H95" s="134"/>
      <c r="I95" s="134"/>
    </row>
    <row r="96" s="115" customFormat="1" ht="14.25" spans="1:9">
      <c r="A96" s="130" t="s">
        <v>269</v>
      </c>
      <c r="B96" s="135" t="s">
        <v>270</v>
      </c>
      <c r="C96" s="132">
        <v>16295</v>
      </c>
      <c r="D96" s="132">
        <v>16528</v>
      </c>
      <c r="E96" s="132">
        <v>16888</v>
      </c>
      <c r="F96" s="133">
        <v>1.0364</v>
      </c>
      <c r="G96" s="133">
        <v>1.0218</v>
      </c>
      <c r="H96" s="134"/>
      <c r="I96" s="134"/>
    </row>
    <row r="97" s="115" customFormat="1" ht="14.25" spans="1:9">
      <c r="A97" s="130" t="s">
        <v>271</v>
      </c>
      <c r="B97" s="135" t="s">
        <v>272</v>
      </c>
      <c r="C97" s="132">
        <v>0</v>
      </c>
      <c r="D97" s="132">
        <v>0</v>
      </c>
      <c r="E97" s="132">
        <v>0</v>
      </c>
      <c r="F97" s="133"/>
      <c r="G97" s="133"/>
      <c r="H97" s="134"/>
      <c r="I97" s="134"/>
    </row>
    <row r="98" s="115" customFormat="1" ht="14.25" spans="1:9">
      <c r="A98" s="130" t="s">
        <v>273</v>
      </c>
      <c r="B98" s="135" t="s">
        <v>274</v>
      </c>
      <c r="C98" s="132">
        <v>548</v>
      </c>
      <c r="D98" s="132">
        <v>1510</v>
      </c>
      <c r="E98" s="132">
        <v>610</v>
      </c>
      <c r="F98" s="133">
        <v>1.1131</v>
      </c>
      <c r="G98" s="133">
        <v>0.404</v>
      </c>
      <c r="H98" s="134"/>
      <c r="I98" s="134"/>
    </row>
    <row r="99" s="115" customFormat="1" ht="14.25" spans="1:9">
      <c r="A99" s="130" t="s">
        <v>275</v>
      </c>
      <c r="B99" s="135" t="s">
        <v>276</v>
      </c>
      <c r="C99" s="132">
        <v>2439</v>
      </c>
      <c r="D99" s="132">
        <v>3145</v>
      </c>
      <c r="E99" s="132">
        <v>2456</v>
      </c>
      <c r="F99" s="133">
        <v>1.007</v>
      </c>
      <c r="G99" s="133">
        <v>0.7809</v>
      </c>
      <c r="H99" s="134"/>
      <c r="I99" s="134"/>
    </row>
    <row r="100" s="115" customFormat="1" ht="14.25" spans="1:9">
      <c r="A100" s="130" t="s">
        <v>277</v>
      </c>
      <c r="B100" s="135" t="s">
        <v>278</v>
      </c>
      <c r="C100" s="132">
        <v>115</v>
      </c>
      <c r="D100" s="132">
        <v>131</v>
      </c>
      <c r="E100" s="132">
        <v>126</v>
      </c>
      <c r="F100" s="133">
        <v>1.0957</v>
      </c>
      <c r="G100" s="133">
        <v>0.9618</v>
      </c>
      <c r="H100" s="134"/>
      <c r="I100" s="134"/>
    </row>
    <row r="101" s="115" customFormat="1" ht="14.25" spans="1:9">
      <c r="A101" s="130" t="s">
        <v>279</v>
      </c>
      <c r="B101" s="135" t="s">
        <v>280</v>
      </c>
      <c r="C101" s="132">
        <v>494</v>
      </c>
      <c r="D101" s="132">
        <v>546</v>
      </c>
      <c r="E101" s="132">
        <v>318</v>
      </c>
      <c r="F101" s="133">
        <v>0.6437</v>
      </c>
      <c r="G101" s="133">
        <v>0.5824</v>
      </c>
      <c r="H101" s="134"/>
      <c r="I101" s="134"/>
    </row>
    <row r="102" s="115" customFormat="1" ht="14.25" spans="1:9">
      <c r="A102" s="130" t="s">
        <v>281</v>
      </c>
      <c r="B102" s="135" t="s">
        <v>282</v>
      </c>
      <c r="C102" s="132">
        <v>479</v>
      </c>
      <c r="D102" s="132">
        <v>484</v>
      </c>
      <c r="E102" s="132">
        <v>515</v>
      </c>
      <c r="F102" s="133">
        <v>1.0752</v>
      </c>
      <c r="G102" s="133">
        <v>1.064</v>
      </c>
      <c r="H102" s="134"/>
      <c r="I102" s="134"/>
    </row>
    <row r="103" s="115" customFormat="1" ht="14.25" spans="1:9">
      <c r="A103" s="130" t="s">
        <v>283</v>
      </c>
      <c r="B103" s="135" t="s">
        <v>284</v>
      </c>
      <c r="C103" s="132">
        <v>0</v>
      </c>
      <c r="D103" s="132">
        <v>0</v>
      </c>
      <c r="E103" s="132">
        <v>0</v>
      </c>
      <c r="F103" s="133"/>
      <c r="G103" s="133"/>
      <c r="H103" s="134"/>
      <c r="I103" s="134"/>
    </row>
    <row r="104" s="115" customFormat="1" ht="14.25" spans="1:9">
      <c r="A104" s="130" t="s">
        <v>285</v>
      </c>
      <c r="B104" s="135" t="s">
        <v>286</v>
      </c>
      <c r="C104" s="132">
        <v>1012</v>
      </c>
      <c r="D104" s="132">
        <v>970</v>
      </c>
      <c r="E104" s="132">
        <v>806</v>
      </c>
      <c r="F104" s="133">
        <v>0.7964</v>
      </c>
      <c r="G104" s="133">
        <v>0.8309</v>
      </c>
      <c r="H104" s="134"/>
      <c r="I104" s="134"/>
    </row>
    <row r="105" s="115" customFormat="1" ht="14.25" spans="1:9">
      <c r="A105" s="130" t="s">
        <v>287</v>
      </c>
      <c r="B105" s="135" t="s">
        <v>288</v>
      </c>
      <c r="C105" s="132">
        <v>111</v>
      </c>
      <c r="D105" s="132">
        <v>45</v>
      </c>
      <c r="E105" s="132">
        <v>36</v>
      </c>
      <c r="F105" s="133">
        <v>0.3243</v>
      </c>
      <c r="G105" s="133">
        <v>0.8</v>
      </c>
      <c r="H105" s="134"/>
      <c r="I105" s="134"/>
    </row>
    <row r="106" s="115" customFormat="1" ht="14.25" spans="1:9">
      <c r="A106" s="130" t="s">
        <v>289</v>
      </c>
      <c r="B106" s="135" t="s">
        <v>290</v>
      </c>
      <c r="C106" s="132">
        <v>36</v>
      </c>
      <c r="D106" s="132">
        <v>176</v>
      </c>
      <c r="E106" s="132">
        <v>36</v>
      </c>
      <c r="F106" s="133">
        <v>1</v>
      </c>
      <c r="G106" s="133">
        <v>0.2045</v>
      </c>
      <c r="H106" s="134"/>
      <c r="I106" s="134"/>
    </row>
    <row r="107" s="115" customFormat="1" ht="14.25" spans="1:9">
      <c r="A107" s="130" t="s">
        <v>291</v>
      </c>
      <c r="B107" s="135" t="s">
        <v>292</v>
      </c>
      <c r="C107" s="132">
        <v>0</v>
      </c>
      <c r="D107" s="132">
        <v>0</v>
      </c>
      <c r="E107" s="132">
        <v>0</v>
      </c>
      <c r="F107" s="133"/>
      <c r="G107" s="133"/>
      <c r="H107" s="134"/>
      <c r="I107" s="134"/>
    </row>
    <row r="108" s="115" customFormat="1" ht="14.25" spans="1:9">
      <c r="A108" s="130" t="s">
        <v>293</v>
      </c>
      <c r="B108" s="135" t="s">
        <v>294</v>
      </c>
      <c r="C108" s="132">
        <v>0</v>
      </c>
      <c r="D108" s="132">
        <v>0</v>
      </c>
      <c r="E108" s="132">
        <v>0</v>
      </c>
      <c r="F108" s="133"/>
      <c r="G108" s="133"/>
      <c r="H108" s="134"/>
      <c r="I108" s="134"/>
    </row>
    <row r="109" s="115" customFormat="1" ht="14.25" spans="1:9">
      <c r="A109" s="130" t="s">
        <v>295</v>
      </c>
      <c r="B109" s="135" t="s">
        <v>296</v>
      </c>
      <c r="C109" s="132">
        <v>829</v>
      </c>
      <c r="D109" s="132">
        <v>1242</v>
      </c>
      <c r="E109" s="132">
        <v>910</v>
      </c>
      <c r="F109" s="133">
        <v>1.0977</v>
      </c>
      <c r="G109" s="133">
        <v>0.7327</v>
      </c>
      <c r="H109" s="134"/>
      <c r="I109" s="134"/>
    </row>
    <row r="110" s="115" customFormat="1" ht="14.25" spans="1:9">
      <c r="A110" s="130" t="s">
        <v>297</v>
      </c>
      <c r="B110" s="135" t="s">
        <v>298</v>
      </c>
      <c r="C110" s="132">
        <v>0</v>
      </c>
      <c r="D110" s="132">
        <v>0</v>
      </c>
      <c r="E110" s="132">
        <v>0</v>
      </c>
      <c r="F110" s="133"/>
      <c r="G110" s="133"/>
      <c r="H110" s="134"/>
      <c r="I110" s="134"/>
    </row>
    <row r="111" s="115" customFormat="1" ht="14.25" spans="1:9">
      <c r="A111" s="130" t="s">
        <v>299</v>
      </c>
      <c r="B111" s="135" t="s">
        <v>300</v>
      </c>
      <c r="C111" s="132">
        <v>188</v>
      </c>
      <c r="D111" s="132">
        <v>232</v>
      </c>
      <c r="E111" s="132">
        <v>201</v>
      </c>
      <c r="F111" s="133">
        <v>1.0691</v>
      </c>
      <c r="G111" s="133">
        <v>0.8664</v>
      </c>
      <c r="H111" s="134"/>
      <c r="I111" s="134"/>
    </row>
    <row r="112" s="115" customFormat="1" ht="14.25" spans="1:9">
      <c r="A112" s="130" t="s">
        <v>301</v>
      </c>
      <c r="B112" s="135" t="s">
        <v>302</v>
      </c>
      <c r="C112" s="132">
        <v>10</v>
      </c>
      <c r="D112" s="132">
        <v>10</v>
      </c>
      <c r="E112" s="132">
        <v>11</v>
      </c>
      <c r="F112" s="133">
        <v>1.1</v>
      </c>
      <c r="G112" s="133">
        <v>1.1</v>
      </c>
      <c r="H112" s="134"/>
      <c r="I112" s="134"/>
    </row>
    <row r="113" s="115" customFormat="1" ht="14.25" spans="1:9">
      <c r="A113" s="130" t="s">
        <v>303</v>
      </c>
      <c r="B113" s="135" t="s">
        <v>304</v>
      </c>
      <c r="C113" s="132">
        <v>0</v>
      </c>
      <c r="D113" s="132">
        <v>16</v>
      </c>
      <c r="E113" s="132">
        <v>0</v>
      </c>
      <c r="F113" s="133"/>
      <c r="G113" s="133"/>
      <c r="H113" s="134"/>
      <c r="I113" s="134"/>
    </row>
    <row r="114" s="115" customFormat="1" ht="14.25" spans="1:9">
      <c r="A114" s="130" t="s">
        <v>305</v>
      </c>
      <c r="B114" s="135" t="s">
        <v>60</v>
      </c>
      <c r="C114" s="132">
        <v>12458</v>
      </c>
      <c r="D114" s="132">
        <v>16841</v>
      </c>
      <c r="E114" s="132">
        <v>13469</v>
      </c>
      <c r="F114" s="133">
        <v>1.0812</v>
      </c>
      <c r="G114" s="133">
        <v>0.7998</v>
      </c>
      <c r="H114" s="134"/>
      <c r="I114" s="134"/>
    </row>
    <row r="115" s="115" customFormat="1" ht="14.25" spans="1:9">
      <c r="A115" s="130" t="s">
        <v>306</v>
      </c>
      <c r="B115" s="135" t="s">
        <v>307</v>
      </c>
      <c r="C115" s="132">
        <v>569</v>
      </c>
      <c r="D115" s="132">
        <v>514</v>
      </c>
      <c r="E115" s="132">
        <v>647</v>
      </c>
      <c r="F115" s="133">
        <v>1.1371</v>
      </c>
      <c r="G115" s="133">
        <v>1.2588</v>
      </c>
      <c r="H115" s="134"/>
      <c r="I115" s="134"/>
    </row>
    <row r="116" s="115" customFormat="1" ht="14.25" spans="1:9">
      <c r="A116" s="130" t="s">
        <v>308</v>
      </c>
      <c r="B116" s="135" t="s">
        <v>309</v>
      </c>
      <c r="C116" s="132">
        <v>238</v>
      </c>
      <c r="D116" s="132">
        <v>263</v>
      </c>
      <c r="E116" s="132">
        <v>256</v>
      </c>
      <c r="F116" s="133">
        <v>1.0756</v>
      </c>
      <c r="G116" s="133">
        <v>0.9734</v>
      </c>
      <c r="H116" s="134"/>
      <c r="I116" s="134"/>
    </row>
    <row r="117" s="115" customFormat="1" ht="14.25" spans="1:9">
      <c r="A117" s="130" t="s">
        <v>310</v>
      </c>
      <c r="B117" s="135" t="s">
        <v>311</v>
      </c>
      <c r="C117" s="132">
        <v>532</v>
      </c>
      <c r="D117" s="132">
        <v>590</v>
      </c>
      <c r="E117" s="132">
        <v>745</v>
      </c>
      <c r="F117" s="133">
        <v>1.4004</v>
      </c>
      <c r="G117" s="133">
        <v>1.2627</v>
      </c>
      <c r="H117" s="134"/>
      <c r="I117" s="134"/>
    </row>
    <row r="118" s="115" customFormat="1" ht="14.25" spans="1:9">
      <c r="A118" s="130" t="s">
        <v>312</v>
      </c>
      <c r="B118" s="135" t="s">
        <v>313</v>
      </c>
      <c r="C118" s="132">
        <v>3590</v>
      </c>
      <c r="D118" s="132">
        <v>6937</v>
      </c>
      <c r="E118" s="132">
        <v>2076</v>
      </c>
      <c r="F118" s="133">
        <v>0.5783</v>
      </c>
      <c r="G118" s="133">
        <v>0.2993</v>
      </c>
      <c r="H118" s="134"/>
      <c r="I118" s="134"/>
    </row>
    <row r="119" s="115" customFormat="1" ht="14.25" spans="1:9">
      <c r="A119" s="130" t="s">
        <v>314</v>
      </c>
      <c r="B119" s="135" t="s">
        <v>315</v>
      </c>
      <c r="C119" s="132">
        <v>1393</v>
      </c>
      <c r="D119" s="132">
        <v>1633</v>
      </c>
      <c r="E119" s="132">
        <v>1425</v>
      </c>
      <c r="F119" s="133">
        <v>1.023</v>
      </c>
      <c r="G119" s="133">
        <v>0.8726</v>
      </c>
      <c r="H119" s="134"/>
      <c r="I119" s="134"/>
    </row>
    <row r="120" s="115" customFormat="1" ht="14.25" spans="1:9">
      <c r="A120" s="130" t="s">
        <v>316</v>
      </c>
      <c r="B120" s="135" t="s">
        <v>317</v>
      </c>
      <c r="C120" s="132">
        <v>3370</v>
      </c>
      <c r="D120" s="132">
        <v>3369</v>
      </c>
      <c r="E120" s="132">
        <v>3699</v>
      </c>
      <c r="F120" s="133">
        <v>1.0976</v>
      </c>
      <c r="G120" s="133">
        <v>1.098</v>
      </c>
      <c r="H120" s="134"/>
      <c r="I120" s="134"/>
    </row>
    <row r="121" s="115" customFormat="1" ht="14.25" spans="1:9">
      <c r="A121" s="130" t="s">
        <v>318</v>
      </c>
      <c r="B121" s="135" t="s">
        <v>319</v>
      </c>
      <c r="C121" s="132">
        <v>2496</v>
      </c>
      <c r="D121" s="132">
        <v>2443</v>
      </c>
      <c r="E121" s="132">
        <v>2609</v>
      </c>
      <c r="F121" s="133">
        <v>1.0453</v>
      </c>
      <c r="G121" s="133">
        <v>1.0679</v>
      </c>
      <c r="H121" s="134"/>
      <c r="I121" s="134"/>
    </row>
    <row r="122" s="115" customFormat="1" ht="14.25" spans="1:9">
      <c r="A122" s="130" t="s">
        <v>320</v>
      </c>
      <c r="B122" s="135" t="s">
        <v>321</v>
      </c>
      <c r="C122" s="132">
        <v>162</v>
      </c>
      <c r="D122" s="132">
        <v>404</v>
      </c>
      <c r="E122" s="132">
        <v>198</v>
      </c>
      <c r="F122" s="133">
        <v>1.2222</v>
      </c>
      <c r="G122" s="133">
        <v>0.4901</v>
      </c>
      <c r="H122" s="134"/>
      <c r="I122" s="134"/>
    </row>
    <row r="123" s="115" customFormat="1" ht="14.25" spans="1:9">
      <c r="A123" s="130" t="s">
        <v>322</v>
      </c>
      <c r="B123" s="135" t="s">
        <v>323</v>
      </c>
      <c r="C123" s="132">
        <v>103</v>
      </c>
      <c r="D123" s="132">
        <v>28</v>
      </c>
      <c r="E123" s="132">
        <v>112</v>
      </c>
      <c r="F123" s="133">
        <v>1.0874</v>
      </c>
      <c r="G123" s="133">
        <v>4</v>
      </c>
      <c r="H123" s="134"/>
      <c r="I123" s="134"/>
    </row>
    <row r="124" s="115" customFormat="1" ht="14.25" spans="1:9">
      <c r="A124" s="130" t="s">
        <v>324</v>
      </c>
      <c r="B124" s="135" t="s">
        <v>325</v>
      </c>
      <c r="C124" s="132">
        <v>5</v>
      </c>
      <c r="D124" s="132">
        <v>19</v>
      </c>
      <c r="E124" s="132">
        <v>28</v>
      </c>
      <c r="F124" s="133">
        <v>5.6</v>
      </c>
      <c r="G124" s="133">
        <v>1.4737</v>
      </c>
      <c r="H124" s="134"/>
      <c r="I124" s="134"/>
    </row>
    <row r="125" s="115" customFormat="1" ht="14.25" spans="1:9">
      <c r="A125" s="130" t="s">
        <v>326</v>
      </c>
      <c r="B125" s="135" t="s">
        <v>327</v>
      </c>
      <c r="C125" s="132">
        <v>0</v>
      </c>
      <c r="D125" s="132">
        <v>0</v>
      </c>
      <c r="E125" s="132">
        <v>0</v>
      </c>
      <c r="F125" s="133"/>
      <c r="G125" s="133"/>
      <c r="H125" s="134"/>
      <c r="I125" s="134"/>
    </row>
    <row r="126" s="115" customFormat="1" ht="14.25" spans="1:9">
      <c r="A126" s="130" t="s">
        <v>328</v>
      </c>
      <c r="B126" s="135" t="s">
        <v>329</v>
      </c>
      <c r="C126" s="132">
        <v>0</v>
      </c>
      <c r="D126" s="132">
        <v>0</v>
      </c>
      <c r="E126" s="132">
        <v>0</v>
      </c>
      <c r="F126" s="133"/>
      <c r="G126" s="133"/>
      <c r="H126" s="134"/>
      <c r="I126" s="134"/>
    </row>
    <row r="127" s="115" customFormat="1" ht="14.25" spans="1:9">
      <c r="A127" s="130" t="s">
        <v>330</v>
      </c>
      <c r="B127" s="135" t="s">
        <v>331</v>
      </c>
      <c r="C127" s="132">
        <v>0</v>
      </c>
      <c r="D127" s="132">
        <v>640</v>
      </c>
      <c r="E127" s="132">
        <v>1674</v>
      </c>
      <c r="F127" s="133"/>
      <c r="G127" s="133">
        <v>2.6156</v>
      </c>
      <c r="H127" s="134"/>
      <c r="I127" s="134"/>
    </row>
    <row r="128" s="115" customFormat="1" ht="14.25" spans="1:9">
      <c r="A128" s="130" t="s">
        <v>332</v>
      </c>
      <c r="B128" s="135" t="s">
        <v>333</v>
      </c>
      <c r="C128" s="132">
        <v>0</v>
      </c>
      <c r="D128" s="132">
        <v>1</v>
      </c>
      <c r="E128" s="132">
        <v>0</v>
      </c>
      <c r="F128" s="133"/>
      <c r="G128" s="133"/>
      <c r="H128" s="134"/>
      <c r="I128" s="134"/>
    </row>
    <row r="129" s="115" customFormat="1" ht="14.25" spans="1:9">
      <c r="A129" s="130" t="s">
        <v>334</v>
      </c>
      <c r="B129" s="135" t="s">
        <v>61</v>
      </c>
      <c r="C129" s="132">
        <v>115</v>
      </c>
      <c r="D129" s="132">
        <v>371</v>
      </c>
      <c r="E129" s="132">
        <v>81</v>
      </c>
      <c r="F129" s="133">
        <v>0.7043</v>
      </c>
      <c r="G129" s="133">
        <v>0.2183</v>
      </c>
      <c r="H129" s="134"/>
      <c r="I129" s="134"/>
    </row>
    <row r="130" s="115" customFormat="1" ht="14.25" spans="1:9">
      <c r="A130" s="130" t="s">
        <v>335</v>
      </c>
      <c r="B130" s="135" t="s">
        <v>336</v>
      </c>
      <c r="C130" s="132">
        <v>75</v>
      </c>
      <c r="D130" s="132">
        <v>233</v>
      </c>
      <c r="E130" s="132">
        <v>81</v>
      </c>
      <c r="F130" s="133">
        <v>1.08</v>
      </c>
      <c r="G130" s="133">
        <v>0.3476</v>
      </c>
      <c r="H130" s="134"/>
      <c r="I130" s="134"/>
    </row>
    <row r="131" s="115" customFormat="1" ht="14.25" spans="1:9">
      <c r="A131" s="130" t="s">
        <v>337</v>
      </c>
      <c r="B131" s="135" t="s">
        <v>338</v>
      </c>
      <c r="C131" s="132">
        <v>0</v>
      </c>
      <c r="D131" s="132">
        <v>0</v>
      </c>
      <c r="E131" s="132">
        <v>0</v>
      </c>
      <c r="F131" s="133"/>
      <c r="G131" s="133"/>
      <c r="H131" s="134"/>
      <c r="I131" s="134"/>
    </row>
    <row r="132" s="115" customFormat="1" ht="14.25" spans="1:9">
      <c r="A132" s="130" t="s">
        <v>339</v>
      </c>
      <c r="B132" s="135" t="s">
        <v>340</v>
      </c>
      <c r="C132" s="132">
        <v>40</v>
      </c>
      <c r="D132" s="132">
        <v>138</v>
      </c>
      <c r="E132" s="132">
        <v>0</v>
      </c>
      <c r="F132" s="133"/>
      <c r="G132" s="133"/>
      <c r="H132" s="134"/>
      <c r="I132" s="134"/>
    </row>
    <row r="133" s="115" customFormat="1" ht="14.25" spans="1:9">
      <c r="A133" s="130" t="s">
        <v>341</v>
      </c>
      <c r="B133" s="135" t="s">
        <v>342</v>
      </c>
      <c r="C133" s="132">
        <v>0</v>
      </c>
      <c r="D133" s="132">
        <v>0</v>
      </c>
      <c r="E133" s="132">
        <v>0</v>
      </c>
      <c r="F133" s="133"/>
      <c r="G133" s="133"/>
      <c r="H133" s="134"/>
      <c r="I133" s="134"/>
    </row>
    <row r="134" s="115" customFormat="1" ht="14.25" spans="1:9">
      <c r="A134" s="130" t="s">
        <v>343</v>
      </c>
      <c r="B134" s="135" t="s">
        <v>344</v>
      </c>
      <c r="C134" s="132">
        <v>0</v>
      </c>
      <c r="D134" s="132">
        <v>0</v>
      </c>
      <c r="E134" s="132">
        <v>0</v>
      </c>
      <c r="F134" s="133"/>
      <c r="G134" s="133"/>
      <c r="H134" s="134"/>
      <c r="I134" s="134"/>
    </row>
    <row r="135" s="115" customFormat="1" ht="14.25" spans="1:9">
      <c r="A135" s="130" t="s">
        <v>345</v>
      </c>
      <c r="B135" s="135" t="s">
        <v>346</v>
      </c>
      <c r="C135" s="132">
        <v>0</v>
      </c>
      <c r="D135" s="132">
        <v>0</v>
      </c>
      <c r="E135" s="132">
        <v>0</v>
      </c>
      <c r="F135" s="133"/>
      <c r="G135" s="133"/>
      <c r="H135" s="134"/>
      <c r="I135" s="134"/>
    </row>
    <row r="136" s="115" customFormat="1" ht="14.25" spans="1:9">
      <c r="A136" s="130" t="s">
        <v>347</v>
      </c>
      <c r="B136" s="135" t="s">
        <v>348</v>
      </c>
      <c r="C136" s="132">
        <v>0</v>
      </c>
      <c r="D136" s="132">
        <v>0</v>
      </c>
      <c r="E136" s="132">
        <v>0</v>
      </c>
      <c r="F136" s="133"/>
      <c r="G136" s="133"/>
      <c r="H136" s="134"/>
      <c r="I136" s="134"/>
    </row>
    <row r="137" s="115" customFormat="1" ht="14.25" spans="1:9">
      <c r="A137" s="130" t="s">
        <v>349</v>
      </c>
      <c r="B137" s="135" t="s">
        <v>350</v>
      </c>
      <c r="C137" s="132">
        <v>0</v>
      </c>
      <c r="D137" s="132">
        <v>0</v>
      </c>
      <c r="E137" s="132">
        <v>0</v>
      </c>
      <c r="F137" s="133"/>
      <c r="G137" s="133"/>
      <c r="H137" s="134"/>
      <c r="I137" s="134"/>
    </row>
    <row r="138" s="115" customFormat="1" ht="14.25" spans="1:9">
      <c r="A138" s="130" t="s">
        <v>351</v>
      </c>
      <c r="B138" s="135" t="s">
        <v>352</v>
      </c>
      <c r="C138" s="132">
        <v>0</v>
      </c>
      <c r="D138" s="132">
        <v>0</v>
      </c>
      <c r="E138" s="132">
        <v>0</v>
      </c>
      <c r="F138" s="133"/>
      <c r="G138" s="133"/>
      <c r="H138" s="134"/>
      <c r="I138" s="134"/>
    </row>
    <row r="139" s="115" customFormat="1" ht="14.25" spans="1:9">
      <c r="A139" s="130" t="s">
        <v>353</v>
      </c>
      <c r="B139" s="135" t="s">
        <v>354</v>
      </c>
      <c r="C139" s="132">
        <v>0</v>
      </c>
      <c r="D139" s="132">
        <v>0</v>
      </c>
      <c r="E139" s="132">
        <v>0</v>
      </c>
      <c r="F139" s="133"/>
      <c r="G139" s="133"/>
      <c r="H139" s="134"/>
      <c r="I139" s="134"/>
    </row>
    <row r="140" s="115" customFormat="1" ht="14.25" spans="1:9">
      <c r="A140" s="130" t="s">
        <v>355</v>
      </c>
      <c r="B140" s="135" t="s">
        <v>356</v>
      </c>
      <c r="C140" s="132">
        <v>0</v>
      </c>
      <c r="D140" s="132">
        <v>0</v>
      </c>
      <c r="E140" s="132">
        <v>0</v>
      </c>
      <c r="F140" s="133"/>
      <c r="G140" s="133"/>
      <c r="H140" s="134"/>
      <c r="I140" s="134"/>
    </row>
    <row r="141" s="115" customFormat="1" ht="14.25" spans="1:9">
      <c r="A141" s="130" t="s">
        <v>357</v>
      </c>
      <c r="B141" s="135" t="s">
        <v>358</v>
      </c>
      <c r="C141" s="132">
        <v>0</v>
      </c>
      <c r="D141" s="132">
        <v>0</v>
      </c>
      <c r="E141" s="132">
        <v>0</v>
      </c>
      <c r="F141" s="133"/>
      <c r="G141" s="133"/>
      <c r="H141" s="134"/>
      <c r="I141" s="134"/>
    </row>
    <row r="142" s="115" customFormat="1" ht="14.25" spans="1:9">
      <c r="A142" s="130" t="s">
        <v>359</v>
      </c>
      <c r="B142" s="135" t="s">
        <v>360</v>
      </c>
      <c r="C142" s="132">
        <v>0</v>
      </c>
      <c r="D142" s="132">
        <v>0</v>
      </c>
      <c r="E142" s="132">
        <v>0</v>
      </c>
      <c r="F142" s="133"/>
      <c r="G142" s="133"/>
      <c r="H142" s="134"/>
      <c r="I142" s="134"/>
    </row>
    <row r="143" s="115" customFormat="1" ht="14.25" spans="1:9">
      <c r="A143" s="130" t="s">
        <v>361</v>
      </c>
      <c r="B143" s="135" t="s">
        <v>362</v>
      </c>
      <c r="C143" s="132">
        <v>0</v>
      </c>
      <c r="D143" s="132">
        <v>0</v>
      </c>
      <c r="E143" s="132">
        <v>0</v>
      </c>
      <c r="F143" s="133"/>
      <c r="G143" s="133"/>
      <c r="H143" s="134"/>
      <c r="I143" s="134"/>
    </row>
    <row r="144" s="115" customFormat="1" ht="14.25" spans="1:9">
      <c r="A144" s="130" t="s">
        <v>363</v>
      </c>
      <c r="B144" s="135" t="s">
        <v>62</v>
      </c>
      <c r="C144" s="132">
        <v>12049</v>
      </c>
      <c r="D144" s="132">
        <v>22544</v>
      </c>
      <c r="E144" s="132">
        <v>14607</v>
      </c>
      <c r="F144" s="133">
        <v>1.2123</v>
      </c>
      <c r="G144" s="133">
        <v>0.6479</v>
      </c>
      <c r="H144" s="134"/>
      <c r="I144" s="134"/>
    </row>
    <row r="145" s="115" customFormat="1" ht="14.25" spans="1:9">
      <c r="A145" s="130" t="s">
        <v>364</v>
      </c>
      <c r="B145" s="135" t="s">
        <v>365</v>
      </c>
      <c r="C145" s="132">
        <v>3025</v>
      </c>
      <c r="D145" s="132">
        <v>6840</v>
      </c>
      <c r="E145" s="132">
        <v>5863</v>
      </c>
      <c r="F145" s="133">
        <v>1.9382</v>
      </c>
      <c r="G145" s="133">
        <v>0.8572</v>
      </c>
      <c r="H145" s="134"/>
      <c r="I145" s="134"/>
    </row>
    <row r="146" s="115" customFormat="1" ht="14.25" spans="1:9">
      <c r="A146" s="130" t="s">
        <v>366</v>
      </c>
      <c r="B146" s="135" t="s">
        <v>367</v>
      </c>
      <c r="C146" s="132">
        <v>0</v>
      </c>
      <c r="D146" s="132">
        <v>0</v>
      </c>
      <c r="E146" s="132">
        <v>0</v>
      </c>
      <c r="F146" s="133"/>
      <c r="G146" s="133"/>
      <c r="H146" s="134"/>
      <c r="I146" s="134"/>
    </row>
    <row r="147" s="115" customFormat="1" ht="14.25" spans="1:9">
      <c r="A147" s="130" t="s">
        <v>368</v>
      </c>
      <c r="B147" s="135" t="s">
        <v>369</v>
      </c>
      <c r="C147" s="132">
        <v>0</v>
      </c>
      <c r="D147" s="132">
        <v>10162</v>
      </c>
      <c r="E147" s="132">
        <v>0</v>
      </c>
      <c r="F147" s="133"/>
      <c r="G147" s="133"/>
      <c r="H147" s="134"/>
      <c r="I147" s="134"/>
    </row>
    <row r="148" s="115" customFormat="1" ht="14.25" spans="1:9">
      <c r="A148" s="130" t="s">
        <v>370</v>
      </c>
      <c r="B148" s="135" t="s">
        <v>371</v>
      </c>
      <c r="C148" s="132">
        <v>9024</v>
      </c>
      <c r="D148" s="132">
        <v>5542</v>
      </c>
      <c r="E148" s="132">
        <v>8744</v>
      </c>
      <c r="F148" s="133">
        <v>0.969</v>
      </c>
      <c r="G148" s="133">
        <v>1.5778</v>
      </c>
      <c r="H148" s="134"/>
      <c r="I148" s="134"/>
    </row>
    <row r="149" s="115" customFormat="1" ht="14.25" spans="1:9">
      <c r="A149" s="130" t="s">
        <v>372</v>
      </c>
      <c r="B149" s="135" t="s">
        <v>373</v>
      </c>
      <c r="C149" s="132">
        <v>0</v>
      </c>
      <c r="D149" s="132">
        <v>0</v>
      </c>
      <c r="E149" s="132">
        <v>0</v>
      </c>
      <c r="F149" s="133"/>
      <c r="G149" s="133"/>
      <c r="H149" s="134"/>
      <c r="I149" s="134"/>
    </row>
    <row r="150" s="115" customFormat="1" ht="14.25" spans="1:9">
      <c r="A150" s="130" t="s">
        <v>374</v>
      </c>
      <c r="B150" s="135" t="s">
        <v>375</v>
      </c>
      <c r="C150" s="132">
        <v>0</v>
      </c>
      <c r="D150" s="132">
        <v>0</v>
      </c>
      <c r="E150" s="132">
        <v>0</v>
      </c>
      <c r="F150" s="133"/>
      <c r="G150" s="133"/>
      <c r="H150" s="134"/>
      <c r="I150" s="134"/>
    </row>
    <row r="151" s="115" customFormat="1" ht="14.25" spans="1:9">
      <c r="A151" s="130" t="s">
        <v>376</v>
      </c>
      <c r="B151" s="135" t="s">
        <v>63</v>
      </c>
      <c r="C151" s="132">
        <v>4285</v>
      </c>
      <c r="D151" s="132">
        <v>13435</v>
      </c>
      <c r="E151" s="132">
        <v>5263</v>
      </c>
      <c r="F151" s="133">
        <v>1.2282</v>
      </c>
      <c r="G151" s="133">
        <v>0.3917</v>
      </c>
      <c r="H151" s="134"/>
      <c r="I151" s="134"/>
    </row>
    <row r="152" s="115" customFormat="1" ht="14.25" spans="1:9">
      <c r="A152" s="130" t="s">
        <v>377</v>
      </c>
      <c r="B152" s="135" t="s">
        <v>378</v>
      </c>
      <c r="C152" s="132">
        <v>2193</v>
      </c>
      <c r="D152" s="132">
        <v>5599</v>
      </c>
      <c r="E152" s="132">
        <v>2587</v>
      </c>
      <c r="F152" s="133">
        <v>1.1797</v>
      </c>
      <c r="G152" s="133">
        <v>0.462</v>
      </c>
      <c r="H152" s="134"/>
      <c r="I152" s="134"/>
    </row>
    <row r="153" s="115" customFormat="1" ht="14.25" spans="1:9">
      <c r="A153" s="130" t="s">
        <v>379</v>
      </c>
      <c r="B153" s="135" t="s">
        <v>380</v>
      </c>
      <c r="C153" s="132">
        <v>211</v>
      </c>
      <c r="D153" s="132">
        <v>59</v>
      </c>
      <c r="E153" s="132">
        <v>0</v>
      </c>
      <c r="F153" s="133"/>
      <c r="G153" s="133"/>
      <c r="H153" s="134"/>
      <c r="I153" s="134"/>
    </row>
    <row r="154" s="115" customFormat="1" ht="14.25" spans="1:9">
      <c r="A154" s="130" t="s">
        <v>381</v>
      </c>
      <c r="B154" s="135" t="s">
        <v>382</v>
      </c>
      <c r="C154" s="132">
        <v>384</v>
      </c>
      <c r="D154" s="132">
        <v>4104</v>
      </c>
      <c r="E154" s="132">
        <v>265</v>
      </c>
      <c r="F154" s="133">
        <v>0.6901</v>
      </c>
      <c r="G154" s="133">
        <v>0.0646</v>
      </c>
      <c r="H154" s="134"/>
      <c r="I154" s="134"/>
    </row>
    <row r="155" s="115" customFormat="1" ht="14.25" spans="1:9">
      <c r="A155" s="130" t="s">
        <v>383</v>
      </c>
      <c r="B155" s="135" t="s">
        <v>384</v>
      </c>
      <c r="C155" s="132">
        <v>0</v>
      </c>
      <c r="D155" s="132">
        <v>0</v>
      </c>
      <c r="E155" s="132">
        <v>0</v>
      </c>
      <c r="F155" s="133"/>
      <c r="G155" s="133"/>
      <c r="H155" s="134"/>
      <c r="I155" s="134"/>
    </row>
    <row r="156" s="115" customFormat="1" ht="14.25" spans="1:9">
      <c r="A156" s="130" t="s">
        <v>385</v>
      </c>
      <c r="B156" s="135" t="s">
        <v>386</v>
      </c>
      <c r="C156" s="132">
        <v>1489</v>
      </c>
      <c r="D156" s="132">
        <v>3673</v>
      </c>
      <c r="E156" s="132">
        <v>2388</v>
      </c>
      <c r="F156" s="133">
        <v>1.6038</v>
      </c>
      <c r="G156" s="133">
        <v>0.6501</v>
      </c>
      <c r="H156" s="134"/>
      <c r="I156" s="134"/>
    </row>
    <row r="157" s="115" customFormat="1" ht="14.25" spans="1:9">
      <c r="A157" s="130" t="s">
        <v>387</v>
      </c>
      <c r="B157" s="135" t="s">
        <v>388</v>
      </c>
      <c r="C157" s="132">
        <v>8</v>
      </c>
      <c r="D157" s="132">
        <v>0</v>
      </c>
      <c r="E157" s="132">
        <v>8</v>
      </c>
      <c r="F157" s="133">
        <v>1</v>
      </c>
      <c r="G157" s="133"/>
      <c r="H157" s="134"/>
      <c r="I157" s="134"/>
    </row>
    <row r="158" s="115" customFormat="1" ht="14.25" spans="1:9">
      <c r="A158" s="130" t="s">
        <v>389</v>
      </c>
      <c r="B158" s="135" t="s">
        <v>390</v>
      </c>
      <c r="C158" s="132">
        <v>0</v>
      </c>
      <c r="D158" s="132">
        <v>0</v>
      </c>
      <c r="E158" s="132">
        <v>0</v>
      </c>
      <c r="F158" s="133"/>
      <c r="G158" s="133"/>
      <c r="H158" s="134"/>
      <c r="I158" s="134"/>
    </row>
    <row r="159" s="115" customFormat="1" ht="14.25" spans="1:9">
      <c r="A159" s="130" t="s">
        <v>391</v>
      </c>
      <c r="B159" s="135" t="s">
        <v>392</v>
      </c>
      <c r="C159" s="132">
        <v>0</v>
      </c>
      <c r="D159" s="132">
        <v>0</v>
      </c>
      <c r="E159" s="132">
        <v>15</v>
      </c>
      <c r="F159" s="133"/>
      <c r="G159" s="133"/>
      <c r="H159" s="134"/>
      <c r="I159" s="134"/>
    </row>
    <row r="160" s="115" customFormat="1" ht="14.25" spans="1:9">
      <c r="A160" s="130" t="s">
        <v>393</v>
      </c>
      <c r="B160" s="135" t="s">
        <v>64</v>
      </c>
      <c r="C160" s="132">
        <v>947</v>
      </c>
      <c r="D160" s="132">
        <v>1447</v>
      </c>
      <c r="E160" s="132">
        <v>1066</v>
      </c>
      <c r="F160" s="133">
        <v>1.1257</v>
      </c>
      <c r="G160" s="133">
        <v>0.7367</v>
      </c>
      <c r="H160" s="134"/>
      <c r="I160" s="134"/>
    </row>
    <row r="161" s="115" customFormat="1" ht="14.25" spans="1:9">
      <c r="A161" s="130" t="s">
        <v>394</v>
      </c>
      <c r="B161" s="135" t="s">
        <v>395</v>
      </c>
      <c r="C161" s="132">
        <v>947</v>
      </c>
      <c r="D161" s="132">
        <v>1447</v>
      </c>
      <c r="E161" s="132">
        <v>1066</v>
      </c>
      <c r="F161" s="133">
        <v>1.1257</v>
      </c>
      <c r="G161" s="133">
        <v>0.7367</v>
      </c>
      <c r="H161" s="134"/>
      <c r="I161" s="134"/>
    </row>
    <row r="162" s="115" customFormat="1" ht="14.25" spans="1:9">
      <c r="A162" s="130" t="s">
        <v>396</v>
      </c>
      <c r="B162" s="135" t="s">
        <v>397</v>
      </c>
      <c r="C162" s="132">
        <v>0</v>
      </c>
      <c r="D162" s="132">
        <v>0</v>
      </c>
      <c r="E162" s="132">
        <v>0</v>
      </c>
      <c r="F162" s="133"/>
      <c r="G162" s="133"/>
      <c r="H162" s="134"/>
      <c r="I162" s="134"/>
    </row>
    <row r="163" s="115" customFormat="1" ht="14.25" spans="1:9">
      <c r="A163" s="130" t="s">
        <v>398</v>
      </c>
      <c r="B163" s="135" t="s">
        <v>399</v>
      </c>
      <c r="C163" s="132">
        <v>0</v>
      </c>
      <c r="D163" s="132">
        <v>0</v>
      </c>
      <c r="E163" s="132">
        <v>0</v>
      </c>
      <c r="F163" s="133"/>
      <c r="G163" s="133"/>
      <c r="H163" s="134"/>
      <c r="I163" s="134"/>
    </row>
    <row r="164" s="115" customFormat="1" ht="14.25" spans="1:9">
      <c r="A164" s="130" t="s">
        <v>400</v>
      </c>
      <c r="B164" s="135" t="s">
        <v>401</v>
      </c>
      <c r="C164" s="132">
        <v>0</v>
      </c>
      <c r="D164" s="132">
        <v>0</v>
      </c>
      <c r="E164" s="132">
        <v>0</v>
      </c>
      <c r="F164" s="133"/>
      <c r="G164" s="133"/>
      <c r="H164" s="134"/>
      <c r="I164" s="134"/>
    </row>
    <row r="165" s="115" customFormat="1" ht="14.25" spans="1:9">
      <c r="A165" s="130" t="s">
        <v>402</v>
      </c>
      <c r="B165" s="135" t="s">
        <v>403</v>
      </c>
      <c r="C165" s="132">
        <v>0</v>
      </c>
      <c r="D165" s="132">
        <v>0</v>
      </c>
      <c r="E165" s="132">
        <v>0</v>
      </c>
      <c r="F165" s="133"/>
      <c r="G165" s="133"/>
      <c r="H165" s="134"/>
      <c r="I165" s="134"/>
    </row>
    <row r="166" s="115" customFormat="1" ht="14.25" spans="1:9">
      <c r="A166" s="130" t="s">
        <v>404</v>
      </c>
      <c r="B166" s="135" t="s">
        <v>65</v>
      </c>
      <c r="C166" s="132">
        <v>382</v>
      </c>
      <c r="D166" s="132">
        <v>528</v>
      </c>
      <c r="E166" s="132">
        <v>246</v>
      </c>
      <c r="F166" s="133">
        <v>0.644</v>
      </c>
      <c r="G166" s="133">
        <v>0.4659</v>
      </c>
      <c r="H166" s="134"/>
      <c r="I166" s="134"/>
    </row>
    <row r="167" s="115" customFormat="1" ht="14.25" spans="1:9">
      <c r="A167" s="130" t="s">
        <v>405</v>
      </c>
      <c r="B167" s="135" t="s">
        <v>406</v>
      </c>
      <c r="C167" s="132">
        <v>0</v>
      </c>
      <c r="D167" s="132">
        <v>71</v>
      </c>
      <c r="E167" s="132">
        <v>0</v>
      </c>
      <c r="F167" s="133"/>
      <c r="G167" s="133"/>
      <c r="H167" s="134"/>
      <c r="I167" s="134"/>
    </row>
    <row r="168" s="115" customFormat="1" ht="14.25" spans="1:9">
      <c r="A168" s="130" t="s">
        <v>407</v>
      </c>
      <c r="B168" s="135" t="s">
        <v>408</v>
      </c>
      <c r="C168" s="132">
        <v>0</v>
      </c>
      <c r="D168" s="132">
        <v>0</v>
      </c>
      <c r="E168" s="132">
        <v>0</v>
      </c>
      <c r="F168" s="133"/>
      <c r="G168" s="133"/>
      <c r="H168" s="134"/>
      <c r="I168" s="134"/>
    </row>
    <row r="169" s="115" customFormat="1" ht="14.25" spans="1:9">
      <c r="A169" s="130" t="s">
        <v>409</v>
      </c>
      <c r="B169" s="135" t="s">
        <v>410</v>
      </c>
      <c r="C169" s="132">
        <v>0</v>
      </c>
      <c r="D169" s="132">
        <v>0</v>
      </c>
      <c r="E169" s="132">
        <v>0</v>
      </c>
      <c r="F169" s="133"/>
      <c r="G169" s="133"/>
      <c r="H169" s="134"/>
      <c r="I169" s="134"/>
    </row>
    <row r="170" s="115" customFormat="1" ht="14.25" spans="1:9">
      <c r="A170" s="130" t="s">
        <v>411</v>
      </c>
      <c r="B170" s="135" t="s">
        <v>412</v>
      </c>
      <c r="C170" s="132">
        <v>0</v>
      </c>
      <c r="D170" s="132">
        <v>0</v>
      </c>
      <c r="E170" s="132">
        <v>0</v>
      </c>
      <c r="F170" s="133"/>
      <c r="G170" s="133"/>
      <c r="H170" s="134"/>
      <c r="I170" s="134"/>
    </row>
    <row r="171" s="115" customFormat="1" ht="14.25" spans="1:9">
      <c r="A171" s="130" t="s">
        <v>413</v>
      </c>
      <c r="B171" s="135" t="s">
        <v>414</v>
      </c>
      <c r="C171" s="132">
        <v>0</v>
      </c>
      <c r="D171" s="132">
        <v>0</v>
      </c>
      <c r="E171" s="132">
        <v>0</v>
      </c>
      <c r="F171" s="133"/>
      <c r="G171" s="133"/>
      <c r="H171" s="134"/>
      <c r="I171" s="134"/>
    </row>
    <row r="172" s="115" customFormat="1" ht="14.25" spans="1:9">
      <c r="A172" s="130" t="s">
        <v>415</v>
      </c>
      <c r="B172" s="135" t="s">
        <v>416</v>
      </c>
      <c r="C172" s="132">
        <v>382</v>
      </c>
      <c r="D172" s="132">
        <v>457</v>
      </c>
      <c r="E172" s="132">
        <v>246</v>
      </c>
      <c r="F172" s="133">
        <v>0.644</v>
      </c>
      <c r="G172" s="133">
        <v>0.5383</v>
      </c>
      <c r="H172" s="134"/>
      <c r="I172" s="134"/>
    </row>
    <row r="173" s="115" customFormat="1" ht="14.25" spans="1:9">
      <c r="A173" s="130" t="s">
        <v>417</v>
      </c>
      <c r="B173" s="135" t="s">
        <v>418</v>
      </c>
      <c r="C173" s="132">
        <v>0</v>
      </c>
      <c r="D173" s="132">
        <v>0</v>
      </c>
      <c r="E173" s="132">
        <v>0</v>
      </c>
      <c r="F173" s="133"/>
      <c r="G173" s="133"/>
      <c r="H173" s="134"/>
      <c r="I173" s="134"/>
    </row>
    <row r="174" s="115" customFormat="1" ht="14.25" spans="1:9">
      <c r="A174" s="130" t="s">
        <v>419</v>
      </c>
      <c r="B174" s="135" t="s">
        <v>66</v>
      </c>
      <c r="C174" s="132">
        <v>404</v>
      </c>
      <c r="D174" s="132">
        <v>336</v>
      </c>
      <c r="E174" s="132">
        <v>405</v>
      </c>
      <c r="F174" s="133">
        <v>1.0025</v>
      </c>
      <c r="G174" s="133">
        <v>1.2054</v>
      </c>
      <c r="H174" s="134"/>
      <c r="I174" s="134"/>
    </row>
    <row r="175" s="115" customFormat="1" ht="14.25" spans="1:9">
      <c r="A175" s="130" t="s">
        <v>420</v>
      </c>
      <c r="B175" s="135" t="s">
        <v>421</v>
      </c>
      <c r="C175" s="132">
        <v>90</v>
      </c>
      <c r="D175" s="132">
        <v>81</v>
      </c>
      <c r="E175" s="132">
        <v>77</v>
      </c>
      <c r="F175" s="133">
        <v>0.8556</v>
      </c>
      <c r="G175" s="133">
        <v>0.9506</v>
      </c>
      <c r="H175" s="134"/>
      <c r="I175" s="134"/>
    </row>
    <row r="176" s="115" customFormat="1" ht="14.25" spans="1:9">
      <c r="A176" s="130" t="s">
        <v>422</v>
      </c>
      <c r="B176" s="135" t="s">
        <v>423</v>
      </c>
      <c r="C176" s="132">
        <v>0</v>
      </c>
      <c r="D176" s="132">
        <v>0</v>
      </c>
      <c r="E176" s="132">
        <v>0</v>
      </c>
      <c r="F176" s="133"/>
      <c r="G176" s="133"/>
      <c r="H176" s="134"/>
      <c r="I176" s="134"/>
    </row>
    <row r="177" s="115" customFormat="1" ht="14.25" spans="1:9">
      <c r="A177" s="130" t="s">
        <v>424</v>
      </c>
      <c r="B177" s="135" t="s">
        <v>425</v>
      </c>
      <c r="C177" s="132">
        <v>314</v>
      </c>
      <c r="D177" s="132">
        <v>255</v>
      </c>
      <c r="E177" s="132">
        <v>328</v>
      </c>
      <c r="F177" s="133">
        <v>1.0446</v>
      </c>
      <c r="G177" s="133">
        <v>1.2863</v>
      </c>
      <c r="H177" s="134"/>
      <c r="I177" s="134"/>
    </row>
    <row r="178" s="115" customFormat="1" ht="14.25" spans="1:9">
      <c r="A178" s="130" t="s">
        <v>426</v>
      </c>
      <c r="B178" s="135" t="s">
        <v>67</v>
      </c>
      <c r="C178" s="132">
        <v>0</v>
      </c>
      <c r="D178" s="132">
        <v>0</v>
      </c>
      <c r="E178" s="132">
        <v>0</v>
      </c>
      <c r="F178" s="133"/>
      <c r="G178" s="133"/>
      <c r="H178" s="134"/>
      <c r="I178" s="134"/>
    </row>
    <row r="179" s="115" customFormat="1" ht="14.25" spans="1:9">
      <c r="A179" s="130" t="s">
        <v>427</v>
      </c>
      <c r="B179" s="135" t="s">
        <v>428</v>
      </c>
      <c r="C179" s="132">
        <v>0</v>
      </c>
      <c r="D179" s="132">
        <v>0</v>
      </c>
      <c r="E179" s="132">
        <v>0</v>
      </c>
      <c r="F179" s="133"/>
      <c r="G179" s="133"/>
      <c r="H179" s="134"/>
      <c r="I179" s="134"/>
    </row>
    <row r="180" s="115" customFormat="1" ht="14.25" spans="1:9">
      <c r="A180" s="130" t="s">
        <v>429</v>
      </c>
      <c r="B180" s="135" t="s">
        <v>430</v>
      </c>
      <c r="C180" s="132">
        <v>0</v>
      </c>
      <c r="D180" s="132">
        <v>0</v>
      </c>
      <c r="E180" s="132">
        <v>0</v>
      </c>
      <c r="F180" s="133"/>
      <c r="G180" s="133"/>
      <c r="H180" s="134"/>
      <c r="I180" s="134"/>
    </row>
    <row r="181" s="115" customFormat="1" ht="14.25" spans="1:9">
      <c r="A181" s="130" t="s">
        <v>431</v>
      </c>
      <c r="B181" s="135" t="s">
        <v>432</v>
      </c>
      <c r="C181" s="132">
        <v>0</v>
      </c>
      <c r="D181" s="132">
        <v>0</v>
      </c>
      <c r="E181" s="132">
        <v>0</v>
      </c>
      <c r="F181" s="133"/>
      <c r="G181" s="133"/>
      <c r="H181" s="134"/>
      <c r="I181" s="134"/>
    </row>
    <row r="182" s="115" customFormat="1" ht="14.25" spans="1:9">
      <c r="A182" s="130" t="s">
        <v>433</v>
      </c>
      <c r="B182" s="135" t="s">
        <v>434</v>
      </c>
      <c r="C182" s="132">
        <v>0</v>
      </c>
      <c r="D182" s="132">
        <v>0</v>
      </c>
      <c r="E182" s="132">
        <v>0</v>
      </c>
      <c r="F182" s="133"/>
      <c r="G182" s="133"/>
      <c r="H182" s="134"/>
      <c r="I182" s="134"/>
    </row>
    <row r="183" s="115" customFormat="1" ht="14.25" spans="1:9">
      <c r="A183" s="130" t="s">
        <v>435</v>
      </c>
      <c r="B183" s="135" t="s">
        <v>436</v>
      </c>
      <c r="C183" s="132">
        <v>0</v>
      </c>
      <c r="D183" s="132">
        <v>0</v>
      </c>
      <c r="E183" s="132">
        <v>0</v>
      </c>
      <c r="F183" s="133"/>
      <c r="G183" s="133"/>
      <c r="H183" s="134"/>
      <c r="I183" s="134"/>
    </row>
    <row r="184" s="115" customFormat="1" ht="14.25" spans="1:9">
      <c r="A184" s="130" t="s">
        <v>437</v>
      </c>
      <c r="B184" s="135" t="s">
        <v>68</v>
      </c>
      <c r="C184" s="132">
        <v>0</v>
      </c>
      <c r="D184" s="132">
        <v>0</v>
      </c>
      <c r="E184" s="132">
        <v>0</v>
      </c>
      <c r="F184" s="133"/>
      <c r="G184" s="133"/>
      <c r="H184" s="134"/>
      <c r="I184" s="134"/>
    </row>
    <row r="185" s="115" customFormat="1" ht="14.25" spans="1:9">
      <c r="A185" s="130" t="s">
        <v>438</v>
      </c>
      <c r="B185" s="135" t="s">
        <v>439</v>
      </c>
      <c r="C185" s="132">
        <v>0</v>
      </c>
      <c r="D185" s="132">
        <v>0</v>
      </c>
      <c r="E185" s="132">
        <v>0</v>
      </c>
      <c r="F185" s="133"/>
      <c r="G185" s="133"/>
      <c r="H185" s="134"/>
      <c r="I185" s="134"/>
    </row>
    <row r="186" s="115" customFormat="1" ht="14.25" spans="1:9">
      <c r="A186" s="130" t="s">
        <v>440</v>
      </c>
      <c r="B186" s="135" t="s">
        <v>441</v>
      </c>
      <c r="C186" s="132">
        <v>0</v>
      </c>
      <c r="D186" s="132">
        <v>0</v>
      </c>
      <c r="E186" s="132">
        <v>0</v>
      </c>
      <c r="F186" s="133"/>
      <c r="G186" s="133"/>
      <c r="H186" s="134"/>
      <c r="I186" s="134"/>
    </row>
    <row r="187" s="115" customFormat="1" ht="14.25" spans="1:9">
      <c r="A187" s="130" t="s">
        <v>442</v>
      </c>
      <c r="B187" s="135" t="s">
        <v>443</v>
      </c>
      <c r="C187" s="132">
        <v>0</v>
      </c>
      <c r="D187" s="132">
        <v>0</v>
      </c>
      <c r="E187" s="132">
        <v>0</v>
      </c>
      <c r="F187" s="133"/>
      <c r="G187" s="133"/>
      <c r="H187" s="134"/>
      <c r="I187" s="134"/>
    </row>
    <row r="188" s="115" customFormat="1" ht="14.25" spans="1:9">
      <c r="A188" s="130" t="s">
        <v>444</v>
      </c>
      <c r="B188" s="135" t="s">
        <v>445</v>
      </c>
      <c r="C188" s="132">
        <v>0</v>
      </c>
      <c r="D188" s="132">
        <v>0</v>
      </c>
      <c r="E188" s="132">
        <v>0</v>
      </c>
      <c r="F188" s="133"/>
      <c r="G188" s="133"/>
      <c r="H188" s="134"/>
      <c r="I188" s="134"/>
    </row>
    <row r="189" s="115" customFormat="1" ht="14.25" spans="1:9">
      <c r="A189" s="130" t="s">
        <v>446</v>
      </c>
      <c r="B189" s="135" t="s">
        <v>447</v>
      </c>
      <c r="C189" s="132">
        <v>0</v>
      </c>
      <c r="D189" s="132">
        <v>0</v>
      </c>
      <c r="E189" s="132">
        <v>0</v>
      </c>
      <c r="F189" s="133"/>
      <c r="G189" s="133"/>
      <c r="H189" s="134"/>
      <c r="I189" s="134"/>
    </row>
    <row r="190" s="115" customFormat="1" ht="14.25" spans="1:9">
      <c r="A190" s="130" t="s">
        <v>448</v>
      </c>
      <c r="B190" s="135" t="s">
        <v>378</v>
      </c>
      <c r="C190" s="132">
        <v>0</v>
      </c>
      <c r="D190" s="132">
        <v>0</v>
      </c>
      <c r="E190" s="132">
        <v>0</v>
      </c>
      <c r="F190" s="133"/>
      <c r="G190" s="133"/>
      <c r="H190" s="134"/>
      <c r="I190" s="134"/>
    </row>
    <row r="191" s="115" customFormat="1" ht="14.25" spans="1:9">
      <c r="A191" s="130" t="s">
        <v>449</v>
      </c>
      <c r="B191" s="135" t="s">
        <v>450</v>
      </c>
      <c r="C191" s="132">
        <v>0</v>
      </c>
      <c r="D191" s="132">
        <v>0</v>
      </c>
      <c r="E191" s="132">
        <v>0</v>
      </c>
      <c r="F191" s="133"/>
      <c r="G191" s="133"/>
      <c r="H191" s="134"/>
      <c r="I191" s="134"/>
    </row>
    <row r="192" s="115" customFormat="1" ht="14.25" spans="1:9">
      <c r="A192" s="130" t="s">
        <v>451</v>
      </c>
      <c r="B192" s="135" t="s">
        <v>452</v>
      </c>
      <c r="C192" s="132">
        <v>0</v>
      </c>
      <c r="D192" s="132">
        <v>0</v>
      </c>
      <c r="E192" s="132">
        <v>0</v>
      </c>
      <c r="F192" s="133"/>
      <c r="G192" s="133"/>
      <c r="H192" s="134"/>
      <c r="I192" s="134"/>
    </row>
    <row r="193" s="115" customFormat="1" ht="14.25" spans="1:9">
      <c r="A193" s="130" t="s">
        <v>453</v>
      </c>
      <c r="B193" s="135" t="s">
        <v>74</v>
      </c>
      <c r="C193" s="132">
        <v>0</v>
      </c>
      <c r="D193" s="132">
        <v>0</v>
      </c>
      <c r="E193" s="132">
        <v>0</v>
      </c>
      <c r="F193" s="133"/>
      <c r="G193" s="133"/>
      <c r="H193" s="134"/>
      <c r="I193" s="134"/>
    </row>
    <row r="194" s="115" customFormat="1" ht="14.25" spans="1:9">
      <c r="A194" s="130" t="s">
        <v>454</v>
      </c>
      <c r="B194" s="135" t="s">
        <v>69</v>
      </c>
      <c r="C194" s="132">
        <v>258</v>
      </c>
      <c r="D194" s="132">
        <v>286</v>
      </c>
      <c r="E194" s="132">
        <v>246</v>
      </c>
      <c r="F194" s="133">
        <v>0.9535</v>
      </c>
      <c r="G194" s="133">
        <v>0.8601</v>
      </c>
      <c r="H194" s="134"/>
      <c r="I194" s="134"/>
    </row>
    <row r="195" s="115" customFormat="1" ht="14.25" spans="1:9">
      <c r="A195" s="130" t="s">
        <v>455</v>
      </c>
      <c r="B195" s="135" t="s">
        <v>456</v>
      </c>
      <c r="C195" s="132">
        <v>258</v>
      </c>
      <c r="D195" s="132">
        <v>286</v>
      </c>
      <c r="E195" s="132">
        <v>246</v>
      </c>
      <c r="F195" s="133">
        <v>0.9535</v>
      </c>
      <c r="G195" s="133">
        <v>0.8601</v>
      </c>
      <c r="H195" s="134"/>
      <c r="I195" s="134"/>
    </row>
    <row r="196" s="115" customFormat="1" ht="14.25" spans="1:9">
      <c r="A196" s="130" t="s">
        <v>457</v>
      </c>
      <c r="B196" s="135" t="s">
        <v>458</v>
      </c>
      <c r="C196" s="132">
        <v>0</v>
      </c>
      <c r="D196" s="132">
        <v>0</v>
      </c>
      <c r="E196" s="132">
        <v>0</v>
      </c>
      <c r="F196" s="133"/>
      <c r="G196" s="133"/>
      <c r="H196" s="134"/>
      <c r="I196" s="134"/>
    </row>
    <row r="197" s="115" customFormat="1" ht="14.25" spans="1:9">
      <c r="A197" s="130" t="s">
        <v>459</v>
      </c>
      <c r="B197" s="135" t="s">
        <v>460</v>
      </c>
      <c r="C197" s="132">
        <v>0</v>
      </c>
      <c r="D197" s="132">
        <v>0</v>
      </c>
      <c r="E197" s="132">
        <v>0</v>
      </c>
      <c r="F197" s="133"/>
      <c r="G197" s="133"/>
      <c r="H197" s="134"/>
      <c r="I197" s="134"/>
    </row>
    <row r="198" s="115" customFormat="1" ht="14.25" spans="1:9">
      <c r="A198" s="130" t="s">
        <v>461</v>
      </c>
      <c r="B198" s="135" t="s">
        <v>70</v>
      </c>
      <c r="C198" s="132">
        <v>5205</v>
      </c>
      <c r="D198" s="132">
        <v>9845</v>
      </c>
      <c r="E198" s="132">
        <v>6058</v>
      </c>
      <c r="F198" s="133">
        <v>1.1639</v>
      </c>
      <c r="G198" s="133">
        <v>0.6153</v>
      </c>
      <c r="H198" s="134"/>
      <c r="I198" s="134"/>
    </row>
    <row r="199" s="115" customFormat="1" ht="14.25" spans="1:9">
      <c r="A199" s="130" t="s">
        <v>462</v>
      </c>
      <c r="B199" s="135" t="s">
        <v>463</v>
      </c>
      <c r="C199" s="132">
        <v>0</v>
      </c>
      <c r="D199" s="132">
        <v>4621</v>
      </c>
      <c r="E199" s="132">
        <v>0</v>
      </c>
      <c r="F199" s="133"/>
      <c r="G199" s="133"/>
      <c r="H199" s="134"/>
      <c r="I199" s="134"/>
    </row>
    <row r="200" s="115" customFormat="1" ht="14.25" spans="1:9">
      <c r="A200" s="130" t="s">
        <v>464</v>
      </c>
      <c r="B200" s="135" t="s">
        <v>465</v>
      </c>
      <c r="C200" s="132">
        <v>5205</v>
      </c>
      <c r="D200" s="132">
        <v>5224</v>
      </c>
      <c r="E200" s="132">
        <v>6058</v>
      </c>
      <c r="F200" s="133">
        <v>1.1639</v>
      </c>
      <c r="G200" s="133">
        <v>1.1596</v>
      </c>
      <c r="H200" s="134"/>
      <c r="I200" s="134"/>
    </row>
    <row r="201" s="115" customFormat="1" ht="14.25" spans="1:9">
      <c r="A201" s="130" t="s">
        <v>466</v>
      </c>
      <c r="B201" s="135" t="s">
        <v>467</v>
      </c>
      <c r="C201" s="132">
        <v>0</v>
      </c>
      <c r="D201" s="132">
        <v>0</v>
      </c>
      <c r="E201" s="132">
        <v>0</v>
      </c>
      <c r="F201" s="133"/>
      <c r="G201" s="133"/>
      <c r="H201" s="134"/>
      <c r="I201" s="134"/>
    </row>
    <row r="202" s="115" customFormat="1" ht="14.25" spans="1:9">
      <c r="A202" s="130" t="s">
        <v>468</v>
      </c>
      <c r="B202" s="135" t="s">
        <v>71</v>
      </c>
      <c r="C202" s="132">
        <v>0</v>
      </c>
      <c r="D202" s="132">
        <v>0</v>
      </c>
      <c r="E202" s="132">
        <v>0</v>
      </c>
      <c r="F202" s="133"/>
      <c r="G202" s="133"/>
      <c r="H202" s="134"/>
      <c r="I202" s="134"/>
    </row>
    <row r="203" s="115" customFormat="1" ht="14.25" spans="1:9">
      <c r="A203" s="130" t="s">
        <v>469</v>
      </c>
      <c r="B203" s="135" t="s">
        <v>470</v>
      </c>
      <c r="C203" s="132">
        <v>0</v>
      </c>
      <c r="D203" s="132">
        <v>0</v>
      </c>
      <c r="E203" s="132">
        <v>0</v>
      </c>
      <c r="F203" s="133"/>
      <c r="G203" s="133"/>
      <c r="H203" s="134"/>
      <c r="I203" s="134"/>
    </row>
    <row r="204" s="115" customFormat="1" ht="14.25" spans="1:9">
      <c r="A204" s="130" t="s">
        <v>471</v>
      </c>
      <c r="B204" s="135" t="s">
        <v>472</v>
      </c>
      <c r="C204" s="132">
        <v>0</v>
      </c>
      <c r="D204" s="132">
        <v>0</v>
      </c>
      <c r="E204" s="132">
        <v>0</v>
      </c>
      <c r="F204" s="133"/>
      <c r="G204" s="133"/>
      <c r="H204" s="134"/>
      <c r="I204" s="134"/>
    </row>
    <row r="205" s="115" customFormat="1" ht="14.25" spans="1:9">
      <c r="A205" s="130" t="s">
        <v>473</v>
      </c>
      <c r="B205" s="135" t="s">
        <v>474</v>
      </c>
      <c r="C205" s="132">
        <v>0</v>
      </c>
      <c r="D205" s="132">
        <v>0</v>
      </c>
      <c r="E205" s="132">
        <v>0</v>
      </c>
      <c r="F205" s="133"/>
      <c r="G205" s="133"/>
      <c r="H205" s="134"/>
      <c r="I205" s="134"/>
    </row>
    <row r="206" s="115" customFormat="1" ht="14.25" spans="1:9">
      <c r="A206" s="130" t="s">
        <v>475</v>
      </c>
      <c r="B206" s="135" t="s">
        <v>476</v>
      </c>
      <c r="C206" s="132">
        <v>0</v>
      </c>
      <c r="D206" s="132">
        <v>0</v>
      </c>
      <c r="E206" s="132">
        <v>0</v>
      </c>
      <c r="F206" s="133"/>
      <c r="G206" s="133"/>
      <c r="H206" s="134"/>
      <c r="I206" s="134"/>
    </row>
    <row r="207" s="115" customFormat="1" ht="14.25" spans="1:9">
      <c r="A207" s="130" t="s">
        <v>477</v>
      </c>
      <c r="B207" s="135" t="s">
        <v>72</v>
      </c>
      <c r="C207" s="132">
        <v>1671</v>
      </c>
      <c r="D207" s="132">
        <v>1320</v>
      </c>
      <c r="E207" s="132">
        <v>1710</v>
      </c>
      <c r="F207" s="133">
        <v>1.0233</v>
      </c>
      <c r="G207" s="133">
        <v>1.2955</v>
      </c>
      <c r="H207" s="134"/>
      <c r="I207" s="134"/>
    </row>
    <row r="208" s="115" customFormat="1" ht="14.25" spans="1:9">
      <c r="A208" s="130" t="s">
        <v>478</v>
      </c>
      <c r="B208" s="135" t="s">
        <v>479</v>
      </c>
      <c r="C208" s="132">
        <v>685</v>
      </c>
      <c r="D208" s="132">
        <v>590</v>
      </c>
      <c r="E208" s="132">
        <v>675</v>
      </c>
      <c r="F208" s="133">
        <v>0.9854</v>
      </c>
      <c r="G208" s="133">
        <v>1.1441</v>
      </c>
      <c r="H208" s="134"/>
      <c r="I208" s="134"/>
    </row>
    <row r="209" s="115" customFormat="1" ht="14.25" spans="1:9">
      <c r="A209" s="130" t="s">
        <v>480</v>
      </c>
      <c r="B209" s="135" t="s">
        <v>481</v>
      </c>
      <c r="C209" s="132">
        <v>986</v>
      </c>
      <c r="D209" s="132">
        <v>730</v>
      </c>
      <c r="E209" s="132">
        <v>1035</v>
      </c>
      <c r="F209" s="133">
        <v>1.0497</v>
      </c>
      <c r="G209" s="133">
        <v>1.4178</v>
      </c>
      <c r="H209" s="134"/>
      <c r="I209" s="134"/>
    </row>
    <row r="210" s="115" customFormat="1" ht="14.25" spans="1:9">
      <c r="A210" s="130" t="s">
        <v>482</v>
      </c>
      <c r="B210" s="135" t="s">
        <v>483</v>
      </c>
      <c r="C210" s="132">
        <v>0</v>
      </c>
      <c r="D210" s="132">
        <v>0</v>
      </c>
      <c r="E210" s="132">
        <v>0</v>
      </c>
      <c r="F210" s="133"/>
      <c r="G210" s="133"/>
      <c r="H210" s="134"/>
      <c r="I210" s="134"/>
    </row>
    <row r="211" s="115" customFormat="1" ht="14.25" spans="1:9">
      <c r="A211" s="130" t="s">
        <v>484</v>
      </c>
      <c r="B211" s="135" t="s">
        <v>485</v>
      </c>
      <c r="C211" s="132">
        <v>0</v>
      </c>
      <c r="D211" s="132">
        <v>0</v>
      </c>
      <c r="E211" s="132">
        <v>0</v>
      </c>
      <c r="F211" s="133"/>
      <c r="G211" s="133"/>
      <c r="H211" s="134"/>
      <c r="I211" s="134"/>
    </row>
    <row r="212" s="115" customFormat="1" ht="14.25" spans="1:9">
      <c r="A212" s="130" t="s">
        <v>486</v>
      </c>
      <c r="B212" s="135" t="s">
        <v>487</v>
      </c>
      <c r="C212" s="132">
        <v>0</v>
      </c>
      <c r="D212" s="132">
        <v>0</v>
      </c>
      <c r="E212" s="132">
        <v>0</v>
      </c>
      <c r="F212" s="133"/>
      <c r="G212" s="133"/>
      <c r="H212" s="134"/>
      <c r="I212" s="134"/>
    </row>
    <row r="213" s="115" customFormat="1" ht="14.25" spans="1:9">
      <c r="A213" s="130" t="s">
        <v>488</v>
      </c>
      <c r="B213" s="135" t="s">
        <v>489</v>
      </c>
      <c r="C213" s="132">
        <v>0</v>
      </c>
      <c r="D213" s="132">
        <v>0</v>
      </c>
      <c r="E213" s="132">
        <v>0</v>
      </c>
      <c r="F213" s="133"/>
      <c r="G213" s="133"/>
      <c r="H213" s="134"/>
      <c r="I213" s="134"/>
    </row>
    <row r="214" s="115" customFormat="1" ht="14.25" spans="1:9">
      <c r="A214" s="130" t="s">
        <v>490</v>
      </c>
      <c r="B214" s="135" t="s">
        <v>491</v>
      </c>
      <c r="C214" s="132">
        <v>0</v>
      </c>
      <c r="D214" s="132">
        <v>0</v>
      </c>
      <c r="E214" s="132">
        <v>0</v>
      </c>
      <c r="F214" s="133"/>
      <c r="G214" s="133"/>
      <c r="H214" s="134"/>
      <c r="I214" s="134"/>
    </row>
    <row r="215" s="115" customFormat="1" ht="14.25" spans="1:9">
      <c r="A215" s="130" t="s">
        <v>492</v>
      </c>
      <c r="B215" s="135" t="s">
        <v>73</v>
      </c>
      <c r="C215" s="132">
        <v>3000</v>
      </c>
      <c r="D215" s="132">
        <v>0</v>
      </c>
      <c r="E215" s="132">
        <v>3000</v>
      </c>
      <c r="F215" s="133">
        <v>1</v>
      </c>
      <c r="G215" s="133"/>
      <c r="H215" s="134"/>
      <c r="I215" s="134"/>
    </row>
    <row r="216" s="115" customFormat="1" ht="14.25" spans="1:9">
      <c r="A216" s="130" t="s">
        <v>493</v>
      </c>
      <c r="B216" s="135" t="s">
        <v>74</v>
      </c>
      <c r="C216" s="132">
        <v>10387</v>
      </c>
      <c r="D216" s="132">
        <v>0</v>
      </c>
      <c r="E216" s="132">
        <v>14505</v>
      </c>
      <c r="F216" s="133">
        <v>1.3965</v>
      </c>
      <c r="G216" s="133"/>
      <c r="H216" s="134"/>
      <c r="I216" s="134"/>
    </row>
    <row r="217" s="115" customFormat="1" ht="14.25" spans="1:9">
      <c r="A217" s="130" t="s">
        <v>494</v>
      </c>
      <c r="B217" s="135" t="s">
        <v>495</v>
      </c>
      <c r="C217" s="132">
        <v>10387</v>
      </c>
      <c r="D217" s="132">
        <v>0</v>
      </c>
      <c r="E217" s="132">
        <v>14505</v>
      </c>
      <c r="F217" s="133">
        <v>1.3965</v>
      </c>
      <c r="G217" s="133"/>
      <c r="H217" s="134"/>
      <c r="I217" s="134"/>
    </row>
    <row r="218" s="115" customFormat="1" ht="14.25" spans="1:9">
      <c r="A218" s="130" t="s">
        <v>496</v>
      </c>
      <c r="B218" s="135" t="s">
        <v>74</v>
      </c>
      <c r="C218" s="132">
        <v>0</v>
      </c>
      <c r="D218" s="132">
        <v>0</v>
      </c>
      <c r="E218" s="132"/>
      <c r="F218" s="133"/>
      <c r="G218" s="133"/>
      <c r="H218" s="134"/>
      <c r="I218" s="134"/>
    </row>
    <row r="219" s="115" customFormat="1" ht="14.25" spans="1:9">
      <c r="A219" s="130" t="s">
        <v>497</v>
      </c>
      <c r="B219" s="135" t="s">
        <v>75</v>
      </c>
      <c r="C219" s="132">
        <v>1260</v>
      </c>
      <c r="D219" s="132">
        <v>1260</v>
      </c>
      <c r="E219" s="132">
        <v>1206</v>
      </c>
      <c r="F219" s="133">
        <v>0.9571</v>
      </c>
      <c r="G219" s="133">
        <v>0.9571</v>
      </c>
      <c r="H219" s="134"/>
      <c r="I219" s="134"/>
    </row>
    <row r="220" s="115" customFormat="1" ht="14.25" spans="1:9">
      <c r="A220" s="130" t="s">
        <v>498</v>
      </c>
      <c r="B220" s="135" t="s">
        <v>499</v>
      </c>
      <c r="C220" s="132">
        <v>1260</v>
      </c>
      <c r="D220" s="132">
        <v>1260</v>
      </c>
      <c r="E220" s="132">
        <v>1206</v>
      </c>
      <c r="F220" s="133">
        <v>0.9571</v>
      </c>
      <c r="G220" s="133">
        <v>0.9571</v>
      </c>
      <c r="H220" s="134"/>
      <c r="I220" s="134"/>
    </row>
    <row r="221" s="115" customFormat="1" ht="15" customHeight="1" spans="1:9">
      <c r="A221" s="130" t="s">
        <v>500</v>
      </c>
      <c r="B221" s="135" t="s">
        <v>76</v>
      </c>
      <c r="C221" s="132">
        <v>0</v>
      </c>
      <c r="D221" s="132">
        <v>0</v>
      </c>
      <c r="E221" s="132"/>
      <c r="F221" s="133"/>
      <c r="G221" s="133"/>
      <c r="H221" s="134"/>
      <c r="I221" s="134"/>
    </row>
    <row r="222" s="115" customFormat="1" ht="14.25" spans="1:9">
      <c r="A222" s="130" t="s">
        <v>501</v>
      </c>
      <c r="B222" s="135" t="s">
        <v>502</v>
      </c>
      <c r="C222" s="132">
        <v>0</v>
      </c>
      <c r="D222" s="132">
        <v>0</v>
      </c>
      <c r="E222" s="132"/>
      <c r="F222" s="133"/>
      <c r="G222" s="133"/>
      <c r="H222" s="134"/>
      <c r="I222" s="134"/>
    </row>
    <row r="223" s="115" customFormat="1" ht="14.25" spans="1:9">
      <c r="A223" s="136"/>
      <c r="B223" s="131"/>
      <c r="C223" s="132"/>
      <c r="D223" s="132"/>
      <c r="E223" s="132"/>
      <c r="F223" s="133"/>
      <c r="G223" s="133"/>
      <c r="H223" s="134"/>
      <c r="I223" s="134"/>
    </row>
    <row r="224" s="115" customFormat="1" ht="15" customHeight="1" spans="1:9">
      <c r="A224" s="137" t="s">
        <v>18</v>
      </c>
      <c r="B224" s="137"/>
      <c r="C224" s="132">
        <v>151409</v>
      </c>
      <c r="D224" s="132">
        <v>165383</v>
      </c>
      <c r="E224" s="132">
        <v>158979</v>
      </c>
      <c r="F224" s="133">
        <v>1.05</v>
      </c>
      <c r="G224" s="133">
        <v>0.9613</v>
      </c>
      <c r="H224" s="134"/>
      <c r="I224" s="134"/>
    </row>
  </sheetData>
  <sheetProtection formatCells="0" formatColumns="0" formatRows="0" insertRows="0" insertColumns="0" insertHyperlinks="0" deleteColumns="0" deleteRows="0" sort="0" autoFilter="0" pivotTables="0"/>
  <autoFilter xmlns:etc="http://www.wps.cn/officeDocument/2017/etCustomData" ref="A5:G224" etc:filterBottomFollowUsedRange="0">
    <extLst/>
  </autoFilter>
  <mergeCells count="7">
    <mergeCell ref="C1:I1"/>
    <mergeCell ref="A2:G2"/>
    <mergeCell ref="A4:B4"/>
    <mergeCell ref="E4:G4"/>
    <mergeCell ref="A224:B224"/>
    <mergeCell ref="C4:C5"/>
    <mergeCell ref="D4:D5"/>
  </mergeCells>
  <conditionalFormatting sqref="A4:A224">
    <cfRule type="duplicateValues" dxfId="0" priority="1"/>
  </conditionalFormatting>
  <conditionalFormatting sqref="A3 A225:A64469">
    <cfRule type="duplicateValues" dxfId="0" priority="2"/>
  </conditionalFormatting>
  <printOptions horizontalCentered="1"/>
  <pageMargins left="0.313888888888889" right="0.313888888888889" top="0.354166666666667" bottom="0.354166666666667" header="0.313888888888889" footer="0.313888888888889"/>
  <pageSetup paperSize="9" scale="80"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35"/>
  <sheetViews>
    <sheetView showZeros="0" workbookViewId="0">
      <pane xSplit="1" ySplit="4" topLeftCell="B5" activePane="bottomRight" state="frozen"/>
      <selection/>
      <selection pane="topRight"/>
      <selection pane="bottomLeft"/>
      <selection pane="bottomRight" activeCell="F18" sqref="F18"/>
    </sheetView>
  </sheetViews>
  <sheetFormatPr defaultColWidth="8.75" defaultRowHeight="21" customHeight="1" outlineLevelCol="1"/>
  <cols>
    <col min="1" max="1" width="47" style="22" customWidth="1"/>
    <col min="2" max="2" width="44" style="22" customWidth="1"/>
    <col min="3" max="19" width="9" style="22" customWidth="1"/>
    <col min="20" max="16384" width="8.75" style="22"/>
  </cols>
  <sheetData>
    <row r="1" s="22" customFormat="1" ht="20.45" customHeight="1" spans="1:2">
      <c r="A1" s="3" t="s">
        <v>503</v>
      </c>
    </row>
    <row r="2" s="22" customFormat="1" ht="73.5" customHeight="1" spans="1:2">
      <c r="A2" s="10" t="s">
        <v>504</v>
      </c>
      <c r="B2" s="10"/>
    </row>
    <row r="3" s="22" customFormat="1" ht="20.25" customHeight="1" spans="1:2">
      <c r="A3" s="30" t="s">
        <v>2</v>
      </c>
      <c r="B3" s="30"/>
    </row>
    <row r="4" s="102" customFormat="1" ht="24" customHeight="1" spans="1:2">
      <c r="A4" s="105" t="s">
        <v>3</v>
      </c>
      <c r="B4" s="106" t="s">
        <v>23</v>
      </c>
    </row>
    <row r="5" s="103" customFormat="1" ht="24" customHeight="1" spans="1:2">
      <c r="A5" s="107" t="s">
        <v>77</v>
      </c>
      <c r="B5" s="108">
        <f>B6+B10+B21+B24</f>
        <v>113171</v>
      </c>
    </row>
    <row r="6" s="104" customFormat="1" ht="24" customHeight="1" spans="1:2">
      <c r="A6" s="109" t="s">
        <v>505</v>
      </c>
      <c r="B6" s="108">
        <f>SUM(B7:B9)+51</f>
        <v>14020</v>
      </c>
    </row>
    <row r="7" s="104" customFormat="1" ht="24" customHeight="1" spans="1:2">
      <c r="A7" s="109" t="s">
        <v>506</v>
      </c>
      <c r="B7" s="108">
        <v>9992</v>
      </c>
    </row>
    <row r="8" s="104" customFormat="1" ht="24" customHeight="1" spans="1:2">
      <c r="A8" s="109" t="s">
        <v>507</v>
      </c>
      <c r="B8" s="108">
        <v>2856</v>
      </c>
    </row>
    <row r="9" s="104" customFormat="1" ht="24" customHeight="1" spans="1:2">
      <c r="A9" s="109" t="s">
        <v>508</v>
      </c>
      <c r="B9" s="108">
        <v>1121</v>
      </c>
    </row>
    <row r="10" s="104" customFormat="1" ht="24" customHeight="1" spans="1:2">
      <c r="A10" s="109" t="s">
        <v>509</v>
      </c>
      <c r="B10" s="108">
        <f>SUM(B11:B20)</f>
        <v>11042</v>
      </c>
    </row>
    <row r="11" s="104" customFormat="1" ht="24" customHeight="1" spans="1:2">
      <c r="A11" s="109" t="s">
        <v>510</v>
      </c>
      <c r="B11" s="108">
        <v>5199</v>
      </c>
    </row>
    <row r="12" s="104" customFormat="1" ht="24" customHeight="1" spans="1:2">
      <c r="A12" s="109" t="s">
        <v>511</v>
      </c>
      <c r="B12" s="108">
        <v>1</v>
      </c>
    </row>
    <row r="13" s="104" customFormat="1" ht="24" customHeight="1" spans="1:2">
      <c r="A13" s="109" t="s">
        <v>512</v>
      </c>
      <c r="B13" s="108">
        <v>105</v>
      </c>
    </row>
    <row r="14" s="104" customFormat="1" ht="24" customHeight="1" spans="1:2">
      <c r="A14" s="109" t="s">
        <v>513</v>
      </c>
      <c r="B14" s="108">
        <v>100</v>
      </c>
    </row>
    <row r="15" s="104" customFormat="1" ht="24" customHeight="1" spans="1:2">
      <c r="A15" s="109" t="s">
        <v>514</v>
      </c>
      <c r="B15" s="108">
        <v>2535</v>
      </c>
    </row>
    <row r="16" s="104" customFormat="1" ht="24" customHeight="1" spans="1:2">
      <c r="A16" s="109" t="s">
        <v>515</v>
      </c>
      <c r="B16" s="108">
        <v>40</v>
      </c>
    </row>
    <row r="17" s="104" customFormat="1" ht="24" customHeight="1" spans="1:2">
      <c r="A17" s="109" t="s">
        <v>516</v>
      </c>
      <c r="B17" s="108">
        <v>1</v>
      </c>
    </row>
    <row r="18" s="104" customFormat="1" ht="24" customHeight="1" spans="1:2">
      <c r="A18" s="109" t="s">
        <v>517</v>
      </c>
      <c r="B18" s="108">
        <v>226</v>
      </c>
    </row>
    <row r="19" s="104" customFormat="1" ht="24" customHeight="1" spans="1:2">
      <c r="A19" s="109" t="s">
        <v>518</v>
      </c>
      <c r="B19" s="108">
        <v>306</v>
      </c>
    </row>
    <row r="20" s="104" customFormat="1" ht="24" customHeight="1" spans="1:2">
      <c r="A20" s="109" t="s">
        <v>519</v>
      </c>
      <c r="B20" s="108">
        <v>2529</v>
      </c>
    </row>
    <row r="21" s="104" customFormat="1" ht="24" customHeight="1" spans="1:2">
      <c r="A21" s="109" t="s">
        <v>520</v>
      </c>
      <c r="B21" s="108">
        <f>SUM(B22:B23)</f>
        <v>71153</v>
      </c>
    </row>
    <row r="22" s="104" customFormat="1" ht="24" customHeight="1" spans="1:2">
      <c r="A22" s="109" t="s">
        <v>521</v>
      </c>
      <c r="B22" s="108">
        <v>70039</v>
      </c>
    </row>
    <row r="23" s="104" customFormat="1" ht="24" customHeight="1" spans="1:2">
      <c r="A23" s="109" t="s">
        <v>522</v>
      </c>
      <c r="B23" s="108">
        <v>1114</v>
      </c>
    </row>
    <row r="24" s="104" customFormat="1" ht="24" customHeight="1" spans="1:2">
      <c r="A24" s="109" t="s">
        <v>523</v>
      </c>
      <c r="B24" s="108">
        <v>16956</v>
      </c>
    </row>
    <row r="25" s="104" customFormat="1" ht="24" customHeight="1" spans="1:2">
      <c r="A25" s="109" t="s">
        <v>524</v>
      </c>
      <c r="B25" s="108">
        <v>241</v>
      </c>
    </row>
    <row r="26" s="104" customFormat="1" ht="24" customHeight="1" spans="1:2">
      <c r="A26" s="109" t="s">
        <v>525</v>
      </c>
      <c r="B26" s="108">
        <v>4500</v>
      </c>
    </row>
    <row r="27" s="22" customFormat="1" ht="61" customHeight="1" spans="1:2">
      <c r="A27" s="110" t="s">
        <v>526</v>
      </c>
      <c r="B27" s="111"/>
    </row>
    <row r="28" s="22" customFormat="1" ht="17.25" customHeight="1"/>
    <row r="29" s="22" customFormat="1" ht="17.25" customHeight="1"/>
    <row r="30" s="22" customFormat="1" ht="17.25" customHeight="1"/>
    <row r="31" s="22" customFormat="1" ht="17.25" customHeight="1"/>
    <row r="32" s="22" customFormat="1" ht="17.25" customHeight="1"/>
    <row r="33" s="22" customFormat="1" ht="17.25" customHeight="1"/>
    <row r="34" s="22" customFormat="1" ht="17.25" customHeight="1"/>
    <row r="35" s="22" customFormat="1" ht="17.25" customHeight="1"/>
  </sheetData>
  <sheetProtection formatCells="0" formatColumns="0" formatRows="0" insertRows="0" insertColumns="0" insertHyperlinks="0" deleteColumns="0" deleteRows="0" sort="0" autoFilter="0" pivotTables="0"/>
  <mergeCells count="3">
    <mergeCell ref="A2:B2"/>
    <mergeCell ref="A3:B3"/>
    <mergeCell ref="A27:B27"/>
  </mergeCells>
  <printOptions horizontalCentered="1"/>
  <pageMargins left="1.10208333333333" right="1.10208333333333" top="1.45625" bottom="1.37777777777778" header="0.511805555555556" footer="0.511805555555556"/>
  <pageSetup paperSize="9" scale="60" fitToHeight="0" orientation="portrait" horizontalDpi="60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12"/>
  <sheetViews>
    <sheetView workbookViewId="0">
      <selection activeCell="D11" sqref="D11"/>
    </sheetView>
  </sheetViews>
  <sheetFormatPr defaultColWidth="8.75" defaultRowHeight="14.25" outlineLevelCol="3"/>
  <cols>
    <col min="1" max="1" width="26.625" style="33" customWidth="1"/>
    <col min="2" max="2" width="20" style="33" customWidth="1"/>
    <col min="3" max="3" width="18.125" style="33" customWidth="1"/>
    <col min="4" max="4" width="19.75" style="33" customWidth="1"/>
    <col min="5" max="25" width="9" style="33" customWidth="1"/>
    <col min="26" max="16384" width="8.75" style="33"/>
  </cols>
  <sheetData>
    <row r="1" spans="1:4">
      <c r="A1" s="3" t="s">
        <v>527</v>
      </c>
    </row>
    <row r="2" ht="26.25" spans="1:4">
      <c r="A2" s="10" t="s">
        <v>528</v>
      </c>
      <c r="B2" s="10"/>
      <c r="C2" s="10"/>
      <c r="D2" s="10"/>
    </row>
    <row r="3" ht="18.75" customHeight="1" spans="1:4">
      <c r="D3" s="30" t="s">
        <v>2</v>
      </c>
    </row>
    <row r="4" ht="24" customHeight="1" spans="1:4">
      <c r="A4" s="29" t="s">
        <v>529</v>
      </c>
      <c r="B4" s="96" t="s">
        <v>530</v>
      </c>
      <c r="C4" s="96" t="s">
        <v>531</v>
      </c>
      <c r="D4" s="97" t="s">
        <v>532</v>
      </c>
    </row>
    <row r="5" ht="18.75" customHeight="1" spans="1:4">
      <c r="A5" s="29"/>
      <c r="B5" s="97"/>
      <c r="C5" s="97"/>
      <c r="D5" s="97"/>
    </row>
    <row r="6" spans="1:4">
      <c r="A6" s="29"/>
      <c r="B6" s="97"/>
      <c r="C6" s="97"/>
      <c r="D6" s="97"/>
    </row>
    <row r="7" ht="40.5" customHeight="1" spans="1:4">
      <c r="A7" s="29" t="s">
        <v>533</v>
      </c>
      <c r="B7" s="87">
        <f>B9+B10</f>
        <v>367</v>
      </c>
      <c r="C7" s="87">
        <f>SUM(C8:C11)</f>
        <v>367</v>
      </c>
      <c r="D7" s="98">
        <f>(C7-B7)/B7*100</f>
        <v>0</v>
      </c>
    </row>
    <row r="8" ht="40.5" customHeight="1" spans="1:4">
      <c r="A8" s="29" t="s">
        <v>534</v>
      </c>
      <c r="B8" s="87"/>
      <c r="C8" s="87">
        <v>0.8</v>
      </c>
      <c r="D8" s="98"/>
    </row>
    <row r="9" ht="40.5" customHeight="1" spans="1:4">
      <c r="A9" s="29" t="s">
        <v>535</v>
      </c>
      <c r="B9" s="87">
        <v>40</v>
      </c>
      <c r="C9" s="87">
        <v>40</v>
      </c>
      <c r="D9" s="98">
        <f>(C9-B9)/B9*100</f>
        <v>0</v>
      </c>
    </row>
    <row r="10" ht="40.5" customHeight="1" spans="1:4">
      <c r="A10" s="29" t="s">
        <v>536</v>
      </c>
      <c r="B10" s="99">
        <v>327</v>
      </c>
      <c r="C10" s="99">
        <v>226.2</v>
      </c>
      <c r="D10" s="98">
        <f>(C10-B10)/B10*100</f>
        <v>-30.83</v>
      </c>
    </row>
    <row r="11" ht="40.5" customHeight="1" spans="1:4">
      <c r="A11" s="29" t="s">
        <v>537</v>
      </c>
      <c r="B11" s="100"/>
      <c r="C11" s="29">
        <v>100</v>
      </c>
      <c r="D11" s="29"/>
    </row>
    <row r="12" ht="168" customHeight="1" spans="1:4">
      <c r="A12" s="101" t="s">
        <v>538</v>
      </c>
      <c r="B12" s="39"/>
      <c r="C12" s="39"/>
      <c r="D12" s="39"/>
    </row>
  </sheetData>
  <sheetProtection formatCells="0" formatColumns="0" formatRows="0" insertRows="0" insertColumns="0" insertHyperlinks="0" deleteColumns="0" deleteRows="0" sort="0" autoFilter="0" pivotTables="0"/>
  <mergeCells count="6">
    <mergeCell ref="A2:D2"/>
    <mergeCell ref="A12:D12"/>
    <mergeCell ref="A4:A6"/>
    <mergeCell ref="B4:B6"/>
    <mergeCell ref="C4:C6"/>
    <mergeCell ref="D4:D6"/>
  </mergeCells>
  <pageMargins left="0.698611111111111" right="0.698611111111111" top="0.75" bottom="0.75" header="0.3" footer="0.3"/>
  <pageSetup paperSize="9" scale="97" orientation="landscape"/>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73"/>
  <sheetViews>
    <sheetView showZeros="0" workbookViewId="0">
      <pane ySplit="5" topLeftCell="A10" activePane="bottomLeft" state="frozen"/>
      <selection/>
      <selection pane="bottomLeft" activeCell="H58" sqref="H58"/>
    </sheetView>
  </sheetViews>
  <sheetFormatPr defaultColWidth="8.75" defaultRowHeight="22.5" customHeight="1" outlineLevelCol="1"/>
  <cols>
    <col min="1" max="1" width="48.75" style="33" customWidth="1"/>
    <col min="2" max="2" width="39.1" style="38" customWidth="1"/>
    <col min="3" max="18" width="9" style="33" customWidth="1"/>
    <col min="19" max="16384" width="8.75" style="33"/>
  </cols>
  <sheetData>
    <row r="1" ht="20.45" customHeight="1" spans="1:2">
      <c r="A1" s="3" t="s">
        <v>539</v>
      </c>
    </row>
    <row r="2" ht="49.5" customHeight="1" spans="1:2">
      <c r="A2" s="10" t="s">
        <v>540</v>
      </c>
      <c r="B2" s="10"/>
    </row>
    <row r="3" ht="18.75" customHeight="1" spans="1:2">
      <c r="A3" s="39"/>
      <c r="B3" s="84" t="s">
        <v>2</v>
      </c>
    </row>
    <row r="4" ht="26.25" customHeight="1" spans="1:2">
      <c r="A4" s="85" t="s">
        <v>21</v>
      </c>
      <c r="B4" s="86" t="s">
        <v>90</v>
      </c>
    </row>
    <row r="5" ht="21.95" customHeight="1" spans="1:2">
      <c r="A5" s="29" t="s">
        <v>77</v>
      </c>
      <c r="B5" s="87">
        <f>B6+B13+B52</f>
        <v>40190</v>
      </c>
    </row>
    <row r="6" s="39" customFormat="1" ht="19.5" customHeight="1" spans="1:2">
      <c r="A6" s="88" t="s">
        <v>10</v>
      </c>
      <c r="B6" s="89">
        <f>SUM(B7:B12)</f>
        <v>6378</v>
      </c>
    </row>
    <row r="7" s="39" customFormat="1" ht="19.5" customHeight="1" spans="1:2">
      <c r="A7" s="90" t="s">
        <v>541</v>
      </c>
      <c r="B7" s="89">
        <v>862</v>
      </c>
    </row>
    <row r="8" s="39" customFormat="1" ht="19.5" customHeight="1" spans="1:2">
      <c r="A8" s="90" t="s">
        <v>542</v>
      </c>
      <c r="B8" s="89">
        <v>191</v>
      </c>
    </row>
    <row r="9" s="39" customFormat="1" ht="19.5" customHeight="1" spans="1:2">
      <c r="A9" s="90" t="s">
        <v>543</v>
      </c>
      <c r="B9" s="89">
        <v>1406</v>
      </c>
    </row>
    <row r="10" s="39" customFormat="1" ht="19.5" customHeight="1" spans="1:2">
      <c r="A10" s="90" t="s">
        <v>544</v>
      </c>
      <c r="B10" s="89"/>
    </row>
    <row r="11" s="39" customFormat="1" ht="19.5" customHeight="1" spans="1:2">
      <c r="A11" s="90" t="s">
        <v>545</v>
      </c>
      <c r="B11" s="89">
        <v>3919</v>
      </c>
    </row>
    <row r="12" s="39" customFormat="1" ht="19.5" customHeight="1" spans="1:2">
      <c r="A12" s="90" t="s">
        <v>546</v>
      </c>
      <c r="B12" s="89"/>
    </row>
    <row r="13" s="39" customFormat="1" ht="19.5" customHeight="1" spans="1:2">
      <c r="A13" s="90" t="s">
        <v>12</v>
      </c>
      <c r="B13" s="89">
        <v>33200</v>
      </c>
    </row>
    <row r="14" s="39" customFormat="1" ht="24" customHeight="1" spans="1:2">
      <c r="A14" s="90" t="s">
        <v>547</v>
      </c>
      <c r="B14" s="89"/>
    </row>
    <row r="15" s="39" customFormat="1" ht="24" customHeight="1" spans="1:2">
      <c r="A15" s="91" t="s">
        <v>548</v>
      </c>
      <c r="B15" s="89">
        <v>17549</v>
      </c>
    </row>
    <row r="16" s="39" customFormat="1" ht="24" customHeight="1" spans="1:2">
      <c r="A16" s="92" t="s">
        <v>549</v>
      </c>
      <c r="B16" s="89"/>
    </row>
    <row r="17" s="39" customFormat="1" ht="24" customHeight="1" spans="1:2">
      <c r="A17" s="92" t="s">
        <v>550</v>
      </c>
      <c r="B17" s="89">
        <v>68</v>
      </c>
    </row>
    <row r="18" s="39" customFormat="1" ht="24" customHeight="1" spans="1:2">
      <c r="A18" s="92" t="s">
        <v>551</v>
      </c>
      <c r="B18" s="89"/>
    </row>
    <row r="19" s="39" customFormat="1" ht="24" customHeight="1" spans="1:2">
      <c r="A19" s="92" t="s">
        <v>552</v>
      </c>
      <c r="B19" s="89"/>
    </row>
    <row r="20" s="39" customFormat="1" ht="24" customHeight="1" spans="1:2">
      <c r="A20" s="92" t="s">
        <v>553</v>
      </c>
      <c r="B20" s="89"/>
    </row>
    <row r="21" s="39" customFormat="1" ht="24" customHeight="1" spans="1:2">
      <c r="A21" s="92" t="s">
        <v>554</v>
      </c>
      <c r="B21" s="89"/>
    </row>
    <row r="22" s="39" customFormat="1" ht="24" customHeight="1" spans="1:2">
      <c r="A22" s="92" t="s">
        <v>555</v>
      </c>
      <c r="B22" s="89">
        <v>6834</v>
      </c>
    </row>
    <row r="23" s="39" customFormat="1" ht="24" customHeight="1" spans="1:2">
      <c r="A23" s="92" t="s">
        <v>556</v>
      </c>
      <c r="B23" s="89"/>
    </row>
    <row r="24" s="39" customFormat="1" ht="24" customHeight="1" spans="1:2">
      <c r="A24" s="92" t="s">
        <v>557</v>
      </c>
      <c r="B24" s="89"/>
    </row>
    <row r="25" s="39" customFormat="1" ht="24" customHeight="1" spans="1:2">
      <c r="A25" s="92" t="s">
        <v>558</v>
      </c>
      <c r="B25" s="89"/>
    </row>
    <row r="26" s="39" customFormat="1" ht="24" customHeight="1" spans="1:2">
      <c r="A26" s="92" t="s">
        <v>559</v>
      </c>
      <c r="B26" s="89"/>
    </row>
    <row r="27" s="39" customFormat="1" ht="24" customHeight="1" spans="1:2">
      <c r="A27" s="93" t="s">
        <v>560</v>
      </c>
      <c r="B27" s="94"/>
    </row>
    <row r="28" s="39" customFormat="1" ht="24" customHeight="1" spans="1:2">
      <c r="A28" s="93" t="s">
        <v>561</v>
      </c>
      <c r="B28" s="94"/>
    </row>
    <row r="29" s="39" customFormat="1" ht="24" customHeight="1" spans="1:2">
      <c r="A29" s="93" t="s">
        <v>562</v>
      </c>
      <c r="B29" s="94"/>
    </row>
    <row r="30" s="39" customFormat="1" ht="24" customHeight="1" spans="1:2">
      <c r="A30" s="93" t="s">
        <v>563</v>
      </c>
      <c r="B30" s="94">
        <v>75</v>
      </c>
    </row>
    <row r="31" s="39" customFormat="1" ht="24" customHeight="1" spans="1:2">
      <c r="A31" s="93" t="s">
        <v>564</v>
      </c>
      <c r="B31" s="94">
        <v>2952</v>
      </c>
    </row>
    <row r="32" s="39" customFormat="1" ht="24" customHeight="1" spans="1:2">
      <c r="A32" s="93" t="s">
        <v>565</v>
      </c>
      <c r="B32" s="94"/>
    </row>
    <row r="33" s="39" customFormat="1" ht="24" customHeight="1" spans="1:2">
      <c r="A33" s="93" t="s">
        <v>566</v>
      </c>
      <c r="B33" s="94"/>
    </row>
    <row r="34" s="39" customFormat="1" ht="24" customHeight="1" spans="1:2">
      <c r="A34" s="93" t="s">
        <v>567</v>
      </c>
      <c r="B34" s="94">
        <v>3058</v>
      </c>
    </row>
    <row r="35" s="39" customFormat="1" ht="24" customHeight="1" spans="1:2">
      <c r="A35" s="93" t="s">
        <v>568</v>
      </c>
      <c r="B35" s="94">
        <v>2220</v>
      </c>
    </row>
    <row r="36" s="39" customFormat="1" ht="24" customHeight="1" spans="1:2">
      <c r="A36" s="93" t="s">
        <v>569</v>
      </c>
      <c r="B36" s="94">
        <v>1</v>
      </c>
    </row>
    <row r="37" s="39" customFormat="1" ht="24" customHeight="1" spans="1:2">
      <c r="A37" s="93" t="s">
        <v>570</v>
      </c>
      <c r="B37" s="94"/>
    </row>
    <row r="38" s="39" customFormat="1" ht="24" customHeight="1" spans="1:2">
      <c r="A38" s="93" t="s">
        <v>571</v>
      </c>
      <c r="B38" s="94">
        <v>443</v>
      </c>
    </row>
    <row r="39" s="39" customFormat="1" ht="24" customHeight="1" spans="1:2">
      <c r="A39" s="93" t="s">
        <v>572</v>
      </c>
      <c r="B39" s="94"/>
    </row>
    <row r="40" s="39" customFormat="1" ht="24" customHeight="1" spans="1:2">
      <c r="A40" s="93" t="s">
        <v>573</v>
      </c>
      <c r="B40" s="94"/>
    </row>
    <row r="41" s="39" customFormat="1" ht="24" customHeight="1" spans="1:2">
      <c r="A41" s="93" t="s">
        <v>574</v>
      </c>
      <c r="B41" s="94"/>
    </row>
    <row r="42" s="39" customFormat="1" ht="24" customHeight="1" spans="1:2">
      <c r="A42" s="93" t="s">
        <v>575</v>
      </c>
      <c r="B42" s="94"/>
    </row>
    <row r="43" s="39" customFormat="1" ht="24" customHeight="1" spans="1:2">
      <c r="A43" s="93" t="s">
        <v>576</v>
      </c>
      <c r="B43" s="94"/>
    </row>
    <row r="44" s="39" customFormat="1" ht="24" customHeight="1" spans="1:2">
      <c r="A44" s="93" t="s">
        <v>577</v>
      </c>
      <c r="B44" s="94"/>
    </row>
    <row r="45" s="39" customFormat="1" ht="24" customHeight="1" spans="1:2">
      <c r="A45" s="93" t="s">
        <v>578</v>
      </c>
      <c r="B45" s="94"/>
    </row>
    <row r="46" s="39" customFormat="1" ht="24" customHeight="1" spans="1:2">
      <c r="A46" s="93" t="s">
        <v>579</v>
      </c>
      <c r="B46" s="94"/>
    </row>
    <row r="47" s="39" customFormat="1" ht="24" customHeight="1" spans="1:2">
      <c r="A47" s="93" t="s">
        <v>580</v>
      </c>
      <c r="B47" s="94"/>
    </row>
    <row r="48" s="39" customFormat="1" ht="24" customHeight="1" spans="1:2">
      <c r="A48" s="92" t="s">
        <v>581</v>
      </c>
      <c r="B48" s="89"/>
    </row>
    <row r="49" s="39" customFormat="1" ht="24" customHeight="1" spans="1:2">
      <c r="A49" s="92" t="s">
        <v>582</v>
      </c>
      <c r="B49" s="89"/>
    </row>
    <row r="50" s="39" customFormat="1" ht="24" customHeight="1" spans="1:2">
      <c r="A50" s="92" t="s">
        <v>583</v>
      </c>
      <c r="B50" s="89"/>
    </row>
    <row r="51" s="39" customFormat="1" ht="24" customHeight="1" spans="1:2">
      <c r="A51" s="92" t="s">
        <v>584</v>
      </c>
      <c r="B51" s="89"/>
    </row>
    <row r="52" s="39" customFormat="1" customHeight="1" spans="1:2">
      <c r="A52" s="92" t="s">
        <v>13</v>
      </c>
      <c r="B52" s="89">
        <v>612</v>
      </c>
    </row>
    <row r="53" s="39" customFormat="1" customHeight="1" spans="1:2">
      <c r="A53" s="92" t="s">
        <v>585</v>
      </c>
      <c r="B53" s="89"/>
    </row>
    <row r="54" s="39" customFormat="1" customHeight="1" spans="1:2">
      <c r="A54" s="92" t="s">
        <v>586</v>
      </c>
      <c r="B54" s="89"/>
    </row>
    <row r="55" s="39" customFormat="1" customHeight="1" spans="1:2">
      <c r="A55" s="92" t="s">
        <v>587</v>
      </c>
      <c r="B55" s="89"/>
    </row>
    <row r="56" s="39" customFormat="1" customHeight="1" spans="1:2">
      <c r="A56" s="92" t="s">
        <v>588</v>
      </c>
      <c r="B56" s="89"/>
    </row>
    <row r="57" s="39" customFormat="1" customHeight="1" spans="1:2">
      <c r="A57" s="92" t="s">
        <v>589</v>
      </c>
      <c r="B57" s="89"/>
    </row>
    <row r="58" s="39" customFormat="1" customHeight="1" spans="1:2">
      <c r="A58" s="92" t="s">
        <v>590</v>
      </c>
      <c r="B58" s="89"/>
    </row>
    <row r="59" s="39" customFormat="1" customHeight="1" spans="1:2">
      <c r="A59" s="92" t="s">
        <v>591</v>
      </c>
      <c r="B59" s="89"/>
    </row>
    <row r="60" s="39" customFormat="1" customHeight="1" spans="1:2">
      <c r="A60" s="92" t="s">
        <v>592</v>
      </c>
      <c r="B60" s="89"/>
    </row>
    <row r="61" s="39" customFormat="1" customHeight="1" spans="1:2">
      <c r="A61" s="92" t="s">
        <v>593</v>
      </c>
      <c r="B61" s="89"/>
    </row>
    <row r="62" s="39" customFormat="1" customHeight="1" spans="1:2">
      <c r="A62" s="92" t="s">
        <v>594</v>
      </c>
      <c r="B62" s="89"/>
    </row>
    <row r="63" s="39" customFormat="1" customHeight="1" spans="1:2">
      <c r="A63" s="92" t="s">
        <v>595</v>
      </c>
      <c r="B63" s="89"/>
    </row>
    <row r="64" s="39" customFormat="1" customHeight="1" spans="1:2">
      <c r="A64" s="92" t="s">
        <v>596</v>
      </c>
      <c r="B64" s="89">
        <v>612</v>
      </c>
    </row>
    <row r="65" s="39" customFormat="1" customHeight="1" spans="1:2">
      <c r="A65" s="92" t="s">
        <v>597</v>
      </c>
      <c r="B65" s="89"/>
    </row>
    <row r="66" s="39" customFormat="1" customHeight="1" spans="1:2">
      <c r="A66" s="92" t="s">
        <v>598</v>
      </c>
      <c r="B66" s="89"/>
    </row>
    <row r="67" s="39" customFormat="1" customHeight="1" spans="1:2">
      <c r="A67" s="92" t="s">
        <v>599</v>
      </c>
      <c r="B67" s="89"/>
    </row>
    <row r="68" s="39" customFormat="1" customHeight="1" spans="1:2">
      <c r="A68" s="92" t="s">
        <v>600</v>
      </c>
      <c r="B68" s="89"/>
    </row>
    <row r="69" s="39" customFormat="1" customHeight="1" spans="1:2">
      <c r="A69" s="92" t="s">
        <v>601</v>
      </c>
      <c r="B69" s="89"/>
    </row>
    <row r="70" s="39" customFormat="1" customHeight="1" spans="1:2">
      <c r="A70" s="92" t="s">
        <v>602</v>
      </c>
      <c r="B70" s="89"/>
    </row>
    <row r="71" s="39" customFormat="1" customHeight="1" spans="1:2">
      <c r="A71" s="92" t="s">
        <v>603</v>
      </c>
      <c r="B71" s="89"/>
    </row>
    <row r="72" s="39" customFormat="1" customHeight="1" spans="1:2">
      <c r="A72" s="92" t="s">
        <v>604</v>
      </c>
      <c r="B72" s="89"/>
    </row>
    <row r="73" s="39" customFormat="1" customHeight="1" spans="1:2">
      <c r="A73" s="95" t="s">
        <v>605</v>
      </c>
      <c r="B73" s="89"/>
    </row>
  </sheetData>
  <sheetProtection formatCells="0" formatColumns="0" formatRows="0" insertRows="0" insertColumns="0" insertHyperlinks="0" deleteColumns="0" deleteRows="0" sort="0" autoFilter="0" pivotTables="0"/>
  <mergeCells count="1">
    <mergeCell ref="A2:B2"/>
  </mergeCells>
  <printOptions horizontalCentered="1"/>
  <pageMargins left="1.10208333333333" right="1.10208333333333" top="1.10208333333333" bottom="1.10208333333333" header="0.511111111111111" footer="0.511111111111111"/>
  <pageSetup paperSize="10" scale="93" fitToHeight="4" orientation="portrait"/>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
  <sheetViews>
    <sheetView workbookViewId="0">
      <selection activeCell="H7" sqref="H7"/>
    </sheetView>
  </sheetViews>
  <sheetFormatPr defaultColWidth="8.75" defaultRowHeight="21.75" customHeight="1" outlineLevelRow="6" outlineLevelCol="4"/>
  <cols>
    <col min="1" max="1" width="27.875" style="22" customWidth="1"/>
    <col min="2" max="2" width="16.25" style="22" customWidth="1"/>
    <col min="3" max="3" width="16.5" style="22" customWidth="1"/>
    <col min="4" max="4" width="18.625" style="22" customWidth="1"/>
    <col min="5" max="5" width="21.625" style="22" customWidth="1"/>
    <col min="6" max="32" width="9" style="22" customWidth="1"/>
    <col min="33" max="16384" width="8.75" style="22"/>
  </cols>
  <sheetData>
    <row r="1" ht="14.25" customHeight="1" spans="1:5">
      <c r="A1" s="3" t="s">
        <v>606</v>
      </c>
    </row>
    <row r="2" ht="47.25" customHeight="1" spans="1:5">
      <c r="A2" s="10" t="s">
        <v>607</v>
      </c>
      <c r="B2" s="10"/>
      <c r="C2" s="10"/>
      <c r="D2" s="10"/>
      <c r="E2" s="10"/>
    </row>
    <row r="3" ht="18" customHeight="1" spans="1:5">
      <c r="A3" s="39"/>
      <c r="B3" s="39"/>
      <c r="C3" s="39"/>
      <c r="D3" s="39"/>
      <c r="E3" s="30" t="s">
        <v>2</v>
      </c>
    </row>
    <row r="4" customHeight="1" spans="1:5">
      <c r="A4" s="29" t="s">
        <v>608</v>
      </c>
      <c r="B4" s="29" t="s">
        <v>77</v>
      </c>
      <c r="C4" s="29" t="s">
        <v>609</v>
      </c>
      <c r="D4" s="29" t="s">
        <v>610</v>
      </c>
      <c r="E4" s="29" t="s">
        <v>611</v>
      </c>
    </row>
    <row r="5" ht="29.25" customHeight="1" spans="1:5">
      <c r="A5" s="29" t="s">
        <v>612</v>
      </c>
      <c r="B5" s="29">
        <f>SUM(C5:E5)</f>
        <v>40190</v>
      </c>
      <c r="C5" s="29">
        <v>6378</v>
      </c>
      <c r="D5" s="29">
        <v>33200</v>
      </c>
      <c r="E5" s="29">
        <v>612</v>
      </c>
    </row>
    <row r="6" ht="19.5" customHeight="1" spans="1:5">
      <c r="A6" s="29" t="s">
        <v>85</v>
      </c>
      <c r="B6" s="29">
        <f>SUM(B5:B5)</f>
        <v>40190</v>
      </c>
      <c r="C6" s="29">
        <f>SUM(C5:C5)</f>
        <v>6378</v>
      </c>
      <c r="D6" s="29">
        <f>SUM(D5:D5)</f>
        <v>33200</v>
      </c>
      <c r="E6" s="29">
        <f>SUM(E5:E5)</f>
        <v>612</v>
      </c>
    </row>
    <row r="7" customHeight="1" spans="1:5">
      <c r="A7" s="39"/>
      <c r="B7" s="39"/>
      <c r="C7" s="39"/>
      <c r="D7" s="39"/>
      <c r="E7" s="39"/>
    </row>
  </sheetData>
  <sheetProtection formatCells="0" formatColumns="0" formatRows="0" insertRows="0" insertColumns="0" insertHyperlinks="0" deleteColumns="0" deleteRows="0" sort="0" autoFilter="0" pivotTables="0"/>
  <protectedRanges>
    <protectedRange sqref="E5" name="区域2_1_3_1"/>
    <protectedRange sqref="G5" name="区域2_20_1"/>
    <protectedRange sqref="G62:G63" name="区域2_2_3_1"/>
    <protectedRange sqref="H25:H44" name="区域2_3_1_1"/>
    <protectedRange sqref="H62:H63" name="区域2_4_1_1"/>
    <protectedRange sqref="I5" name="区域2_5_1_1"/>
    <protectedRange sqref="I25:I44" name="区域2_6_1_1"/>
    <protectedRange sqref="I62:I63" name="区域2_7_1_1"/>
    <protectedRange sqref="J5" name="区域2_9_1_1"/>
    <protectedRange sqref="J25:J44" name="区域2_8_1_1"/>
    <protectedRange sqref="J62:J63" name="区域2_10_1_1"/>
    <protectedRange sqref="K5" name="区域2_1_1_1_1"/>
    <protectedRange sqref="K25:K44" name="区域2_2_1_1_1"/>
    <protectedRange sqref="L5" name="区域1_3_1_1"/>
    <protectedRange sqref="L25:L44" name="区域2_12_1_1"/>
    <protectedRange sqref="L62" name="区域2_13_1_1"/>
    <protectedRange sqref="M5" name="区域2_1_2_1_1"/>
    <protectedRange sqref="M25:M44" name="区域2_14_1_1"/>
    <protectedRange sqref="N5" name="区域2_15_1_1"/>
    <protectedRange sqref="N25:N44" name="区域2_16_1_1"/>
    <protectedRange sqref="O5" name="区域2_17_1_1"/>
    <protectedRange sqref="O25:O44" name="区域2_18_1_1"/>
    <protectedRange sqref="P25:P44" name="区域2_2_2_1_1"/>
    <protectedRange sqref="L58:L60" name="区域2_19_1_1"/>
    <protectedRange sqref="H5" name="区域1_1_2_1"/>
  </protectedRanges>
  <mergeCells count="1">
    <mergeCell ref="A2:E2"/>
  </mergeCells>
  <pageMargins left="0.698611111111111" right="0.698611111111111" top="0.75" bottom="0.75" header="0.3" footer="0.3"/>
  <pageSetup paperSize="9" orientation="portrait"/>
  <headerFooter alignWithMargins="0" scaleWithDoc="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allowEditUser xmlns="https://web.wps.cn/et/2018/main" xmlns:s="http://schemas.openxmlformats.org/spreadsheetml/2006/main" hasInvisiblePropRange="0">
  <rangeList sheetStid="315" master="" otherUserPermission="visible">
    <arrUserId title="区域3_5" rangeCreator="" othersAccessPermission="edit"/>
    <arrUserId title="区域3_2" rangeCreator="" othersAccessPermission="edit"/>
    <arrUserId title="区域3_3" rangeCreator="" othersAccessPermission="edit"/>
    <arrUserId title="区域3_5_1" rangeCreator="" othersAccessPermission="edit"/>
    <arrUserId title="区域3_5_1_1" rangeCreator="" othersAccessPermission="edit"/>
  </rangeList>
  <rangeList sheetStid="316" master="" otherUserPermission="edit"/>
  <rangeList sheetStid="317" master="" otherUserPermission="edit"/>
  <rangeList sheetStid="308" master="" otherUserPermission="edit"/>
  <rangeList sheetStid="374" master="" otherUserPermission="edit"/>
  <rangeList sheetStid="267" master="" otherUserPermission="edit"/>
  <rangeList sheetStid="358" master="" otherUserPermission="edit"/>
  <rangeList sheetStid="330" master="" otherUserPermission="edit"/>
  <rangeList sheetStid="359" master="" otherUserPermission="visible">
    <arrUserId title="区域2_1_3_1" rangeCreator="" othersAccessPermission="edit"/>
    <arrUserId title="区域2_20_1" rangeCreator="" othersAccessPermission="edit"/>
    <arrUserId title="区域2_2_3_1" rangeCreator="" othersAccessPermission="edit"/>
    <arrUserId title="区域2_3_1_1" rangeCreator="" othersAccessPermission="edit"/>
    <arrUserId title="区域2_4_1_1" rangeCreator="" othersAccessPermission="edit"/>
    <arrUserId title="区域2_5_1_1" rangeCreator="" othersAccessPermission="edit"/>
    <arrUserId title="区域2_6_1_1" rangeCreator="" othersAccessPermission="edit"/>
    <arrUserId title="区域2_7_1_1" rangeCreator="" othersAccessPermission="edit"/>
    <arrUserId title="区域2_9_1_1" rangeCreator="" othersAccessPermission="edit"/>
    <arrUserId title="区域2_8_1_1" rangeCreator="" othersAccessPermission="edit"/>
    <arrUserId title="区域2_10_1_1" rangeCreator="" othersAccessPermission="edit"/>
    <arrUserId title="区域2_1_1_1_1" rangeCreator="" othersAccessPermission="edit"/>
    <arrUserId title="区域2_2_1_1_1" rangeCreator="" othersAccessPermission="edit"/>
    <arrUserId title="区域1_3_1_1" rangeCreator="" othersAccessPermission="edit"/>
    <arrUserId title="区域2_12_1_1" rangeCreator="" othersAccessPermission="edit"/>
    <arrUserId title="区域2_13_1_1" rangeCreator="" othersAccessPermission="edit"/>
    <arrUserId title="区域2_1_2_1_1" rangeCreator="" othersAccessPermission="edit"/>
    <arrUserId title="区域2_14_1_1" rangeCreator="" othersAccessPermission="edit"/>
    <arrUserId title="区域2_15_1_1" rangeCreator="" othersAccessPermission="edit"/>
    <arrUserId title="区域2_16_1_1" rangeCreator="" othersAccessPermission="edit"/>
    <arrUserId title="区域2_17_1_1" rangeCreator="" othersAccessPermission="edit"/>
    <arrUserId title="区域2_18_1_1" rangeCreator="" othersAccessPermission="edit"/>
    <arrUserId title="区域2_2_2_1_1" rangeCreator="" othersAccessPermission="edit"/>
    <arrUserId title="区域2_19_1_1" rangeCreator="" othersAccessPermission="edit"/>
    <arrUserId title="区域1_1_2_1" rangeCreator="" othersAccessPermission="edit"/>
  </rangeList>
  <rangeList sheetStid="328" master="" otherUserPermission="edit"/>
  <rangeList sheetStid="275" master="" otherUserPermission="edit"/>
  <rangeList sheetStid="276" master="" otherUserPermission="edit"/>
  <rangeList sheetStid="320" master="" otherUserPermission="visible">
    <arrUserId title="区域3" rangeCreator="" othersAccessPermission="edit"/>
    <arrUserId title="区域2" rangeCreator="" othersAccessPermission="edit"/>
    <arrUserId title="区域1" rangeCreator="" othersAccessPermission="edit"/>
    <arrUserId title="区域1_1" rangeCreator="" othersAccessPermission="edit"/>
    <arrUserId title="区域2_1_1" rangeCreator="" othersAccessPermission="edit"/>
    <arrUserId title="区域2_2" rangeCreator="" othersAccessPermission="edit"/>
  </rangeList>
  <rangeList sheetStid="306" master="" otherUserPermission="visible">
    <arrUserId title="区域1_1" rangeCreator="" othersAccessPermission="edit"/>
  </rangeList>
  <rangeList sheetStid="372" master="" otherUserPermission="edit"/>
  <rangeList sheetStid="373" master="" otherUserPermission="edit"/>
  <rangeList sheetStid="241" master="" otherUserPermission="edit"/>
  <rangeList sheetStid="360" master="" otherUserPermission="edit"/>
  <rangeList sheetStid="277" master="" otherUserPermission="edit"/>
  <rangeList sheetStid="278" master="" otherUserPermission="edit"/>
  <rangeList sheetStid="257" master="" otherUserPermission="edit"/>
  <rangeList sheetStid="362" master="" otherUserPermission="edit"/>
  <rangeList sheetStid="363" master="" otherUserPermission="edit"/>
  <rangeList sheetStid="369" master="" otherUserPermission="edit"/>
  <rangeList sheetStid="364" master="" otherUserPermission="edit"/>
  <rangeList sheetStid="365" master="" otherUserPermission="edit"/>
  <rangeList sheetStid="338" master="" otherUserPermission="edit"/>
  <rangeList sheetStid="368" master="" otherUserPermission="edit"/>
  <rangeList sheetStid="367" master="" otherUserPermission="edit"/>
</allowEditUser>
</file>

<file path=customXml/item2.xml>��< ? x m l   v e r s i o n = " 1 . 0 "   s t a n d a l o n e = " y e s " ? > < w o P r o p s   x m l n s = " h t t p s : / / w e b . w p s . c n / e t / 2 0 1 8 / m a i n "   x m l n s : s = " h t t p : / / s c h e m a s . o p e n x m l f o r m a t s . o r g / s p r e a d s h e e t m l / 2 0 0 6 / m a i n " > < w o S h e e t s P r o p s > < w o S h e e t P r o p s   s h e e t S t i d = " 3 1 5 "   i n t e r l i n e O n O f f = " 0 "   i n t e r l i n e C o l o r = " 0 "   i s D b S h e e t = " 0 "   i s D a s h B o a r d S h e e t = " 0 "   i s D b D a s h B o a r d S h e e t = " 0 "   i s F l e x P a p e r S h e e t = " 0 " > < c e l l p r o t e c t i o n / > < a p p E t D b R e l a t i o n s / > < / w o S h e e t P r o p s > < w o S h e e t P r o p s   s h e e t S t i d = " 3 1 6 "   i n t e r l i n e O n O f f = " 0 "   i n t e r l i n e C o l o r = " 0 "   i s D b S h e e t = " 0 "   i s D a s h B o a r d S h e e t = " 0 "   i s D b D a s h B o a r d S h e e t = " 0 "   i s F l e x P a p e r S h e e t = " 0 " > < c e l l p r o t e c t i o n / > < a p p E t D b R e l a t i o n s / > < / w o S h e e t P r o p s > < w o S h e e t P r o p s   s h e e t S t i d = " 3 1 7 "   i n t e r l i n e O n O f f = " 0 "   i n t e r l i n e C o l o r = " 0 "   i s D b S h e e t = " 0 "   i s D a s h B o a r d S h e e t = " 0 "   i s D b D a s h B o a r d S h e e t = " 0 "   i s F l e x P a p e r S h e e t = " 0 " > < c e l l p r o t e c t i o n / > < a p p E t D b R e l a t i o n s / > < / w o S h e e t P r o p s > < w o S h e e t P r o p s   s h e e t S t i d = " 3 0 8 "   i n t e r l i n e O n O f f = " 0 "   i n t e r l i n e C o l o r = " 0 "   i s D b S h e e t = " 0 "   i s D a s h B o a r d S h e e t = " 0 "   i s D b D a s h B o a r d S h e e t = " 0 "   i s F l e x P a p e r S h e e t = " 0 " > < c e l l p r o t e c t i o n / > < a p p E t D b R e l a t i o n s / > < / w o S h e e t P r o p s > < w o S h e e t P r o p s   s h e e t S t i d = " 3 7 4 "   i n t e r l i n e O n O f f = " 0 "   i n t e r l i n e C o l o r = " 0 "   i s D b S h e e t = " 0 "   i s D a s h B o a r d S h e e t = " 0 "   i s D b D a s h B o a r d S h e e t = " 0 "   i s F l e x P a p e r S h e e t = " 0 " > < c e l l p r o t e c t i o n / > < a p p E t D b R e l a t i o n s / > < / w o S h e e t P r o p s > < w o S h e e t P r o p s   s h e e t S t i d = " 2 6 7 "   i n t e r l i n e O n O f f = " 0 "   i n t e r l i n e C o l o r = " 0 "   i s D b S h e e t = " 0 "   i s D a s h B o a r d S h e e t = " 0 "   i s D b D a s h B o a r d S h e e t = " 0 "   i s F l e x P a p e r S h e e t = " 0 " > < c e l l p r o t e c t i o n / > < a p p E t D b R e l a t i o n s / > < / w o S h e e t P r o p s > < w o S h e e t P r o p s   s h e e t S t i d = " 3 5 8 "   i n t e r l i n e O n O f f = " 0 "   i n t e r l i n e C o l o r = " 0 "   i s D b S h e e t = " 0 "   i s D a s h B o a r d S h e e t = " 0 "   i s D b D a s h B o a r d S h e e t = " 0 "   i s F l e x P a p e r S h e e t = " 0 " > < c e l l p r o t e c t i o n / > < a p p E t D b R e l a t i o n s / > < / w o S h e e t P r o p s > < w o S h e e t P r o p s   s h e e t S t i d = " 3 3 0 "   i n t e r l i n e O n O f f = " 0 "   i n t e r l i n e C o l o r = " 0 "   i s D b S h e e t = " 0 "   i s D a s h B o a r d S h e e t = " 0 "   i s D b D a s h B o a r d S h e e t = " 0 "   i s F l e x P a p e r S h e e t = " 0 " > < c e l l p r o t e c t i o n / > < a p p E t D b R e l a t i o n s / > < / w o S h e e t P r o p s > < w o S h e e t P r o p s   s h e e t S t i d = " 3 5 9 "   i n t e r l i n e O n O f f = " 0 "   i n t e r l i n e C o l o r = " 0 "   i s D b S h e e t = " 0 "   i s D a s h B o a r d S h e e t = " 0 "   i s D b D a s h B o a r d S h e e t = " 0 "   i s F l e x P a p e r S h e e t = " 0 " > < c e l l p r o t e c t i o n / > < a p p E t D b R e l a t i o n s / > < / w o S h e e t P r o p s > < w o S h e e t P r o p s   s h e e t S t i d = " 3 2 8 "   i n t e r l i n e O n O f f = " 0 "   i n t e r l i n e C o l o r = " 0 "   i s D b S h e e t = " 0 "   i s D a s h B o a r d S h e e t = " 0 "   i s D b D a s h B o a r d S h e e t = " 0 "   i s F l e x P a p e r S h e e t = " 0 " > < c e l l p r o t e c t i o n / > < a p p E t D b R e l a t i o n s / > < / w o S h e e t P r o p s > < w o S h e e t P r o p s   s h e e t S t i d = " 2 7 5 "   i n t e r l i n e O n O f f = " 0 "   i n t e r l i n e C o l o r = " 0 "   i s D b S h e e t = " 0 "   i s D a s h B o a r d S h e e t = " 0 "   i s D b D a s h B o a r d S h e e t = " 0 "   i s F l e x P a p e r S h e e t = " 0 " > < c e l l p r o t e c t i o n / > < a p p E t D b R e l a t i o n s / > < / w o S h e e t P r o p s > < w o S h e e t P r o p s   s h e e t S t i d = " 2 7 6 "   i n t e r l i n e O n O f f = " 0 "   i n t e r l i n e C o l o r = " 0 "   i s D b S h e e t = " 0 "   i s D a s h B o a r d S h e e t = " 0 "   i s D b D a s h B o a r d S h e e t = " 0 "   i s F l e x P a p e r S h e e t = " 0 " > < c e l l p r o t e c t i o n / > < a p p E t D b R e l a t i o n s / > < / w o S h e e t P r o p s > < w o S h e e t P r o p s   s h e e t S t i d = " 3 2 0 "   i n t e r l i n e O n O f f = " 0 "   i n t e r l i n e C o l o r = " 0 "   i s D b S h e e t = " 0 "   i s D a s h B o a r d S h e e t = " 0 "   i s D b D a s h B o a r d S h e e t = " 0 "   i s F l e x P a p e r S h e e t = " 0 " > < c e l l p r o t e c t i o n / > < a p p E t D b R e l a t i o n s / > < / w o S h e e t P r o p s > < w o S h e e t P r o p s   s h e e t S t i d = " 3 0 6 "   i n t e r l i n e O n O f f = " 0 "   i n t e r l i n e C o l o r = " 0 "   i s D b S h e e t = " 0 "   i s D a s h B o a r d S h e e t = " 0 "   i s D b D a s h B o a r d S h e e t = " 0 "   i s F l e x P a p e r S h e e t = " 0 " > < c e l l p r o t e c t i o n / > < a p p E t D b R e l a t i o n s / > < / w o S h e e t P r o p s > < w o S h e e t P r o p s   s h e e t S t i d = " 3 7 2 "   i n t e r l i n e O n O f f = " 0 "   i n t e r l i n e C o l o r = " 0 "   i s D b S h e e t = " 0 "   i s D a s h B o a r d S h e e t = " 0 "   i s D b D a s h B o a r d S h e e t = " 0 "   i s F l e x P a p e r S h e e t = " 0 " > < c e l l p r o t e c t i o n / > < a p p E t D b R e l a t i o n s / > < / w o S h e e t P r o p s > < w o S h e e t P r o p s   s h e e t S t i d = " 3 7 3 "   i n t e r l i n e O n O f f = " 0 "   i n t e r l i n e C o l o r = " 0 "   i s D b S h e e t = " 0 "   i s D a s h B o a r d S h e e t = " 0 "   i s D b D a s h B o a r d S h e e t = " 0 "   i s F l e x P a p e r S h e e t = " 0 " > < c e l l p r o t e c t i o n / > < a p p E t D b R e l a t i o n s / > < / w o S h e e t P r o p s > < w o S h e e t P r o p s   s h e e t S t i d = " 2 4 1 "   i n t e r l i n e O n O f f = " 0 "   i n t e r l i n e C o l o r = " 0 "   i s D b S h e e t = " 0 "   i s D a s h B o a r d S h e e t = " 0 "   i s D b D a s h B o a r d S h e e t = " 0 "   i s F l e x P a p e r S h e e t = " 0 " > < c e l l p r o t e c t i o n / > < a p p E t D b R e l a t i o n s / > < / w o S h e e t P r o p s > < w o S h e e t P r o p s   s h e e t S t i d = " 3 6 0 "   i n t e r l i n e O n O f f = " 0 "   i n t e r l i n e C o l o r = " 0 "   i s D b S h e e t = " 0 "   i s D a s h B o a r d S h e e t = " 0 "   i s D b D a s h B o a r d S h e e t = " 0 "   i s F l e x P a p e r S h e e t = " 0 " > < c e l l p r o t e c t i o n / > < a p p E t D b R e l a t i o n s / > < / w o S h e e t P r o p s > < w o S h e e t P r o p s   s h e e t S t i d = " 2 7 7 "   i n t e r l i n e O n O f f = " 0 "   i n t e r l i n e C o l o r = " 0 "   i s D b S h e e t = " 0 "   i s D a s h B o a r d S h e e t = " 0 "   i s D b D a s h B o a r d S h e e t = " 0 "   i s F l e x P a p e r S h e e t = " 0 " > < c e l l p r o t e c t i o n / > < a p p E t D b R e l a t i o n s / > < / w o S h e e t P r o p s > < w o S h e e t P r o p s   s h e e t S t i d = " 2 7 8 "   i n t e r l i n e O n O f f = " 0 "   i n t e r l i n e C o l o r = " 0 "   i s D b S h e e t = " 0 "   i s D a s h B o a r d S h e e t = " 0 "   i s D b D a s h B o a r d S h e e t = " 0 "   i s F l e x P a p e r S h e e t = " 0 " > < c e l l p r o t e c t i o n / > < a p p E t D b R e l a t i o n s / > < / w o S h e e t P r o p s > < w o S h e e t P r o p s   s h e e t S t i d = " 2 5 7 "   i n t e r l i n e O n O f f = " 0 "   i n t e r l i n e C o l o r = " 0 "   i s D b S h e e t = " 0 "   i s D a s h B o a r d S h e e t = " 0 "   i s D b D a s h B o a r d S h e e t = " 0 "   i s F l e x P a p e r S h e e t = " 0 " > < c e l l p r o t e c t i o n / > < a p p E t D b R e l a t i o n s / > < / w o S h e e t P r o p s > < w o S h e e t P r o p s   s h e e t S t i d = " 3 6 2 "   i n t e r l i n e O n O f f = " 0 "   i n t e r l i n e C o l o r = " 0 "   i s D b S h e e t = " 0 "   i s D a s h B o a r d S h e e t = " 0 "   i s D b D a s h B o a r d S h e e t = " 0 "   i s F l e x P a p e r S h e e t = " 0 " > < c e l l p r o t e c t i o n / > < a p p E t D b R e l a t i o n s / > < / w o S h e e t P r o p s > < w o S h e e t P r o p s   s h e e t S t i d = " 3 6 3 "   i n t e r l i n e O n O f f = " 0 "   i n t e r l i n e C o l o r = " 0 "   i s D b S h e e t = " 0 "   i s D a s h B o a r d S h e e t = " 0 "   i s D b D a s h B o a r d S h e e t = " 0 "   i s F l e x P a p e r S h e e t = " 0 " > < c e l l p r o t e c t i o n / > < a p p E t D b R e l a t i o n s / > < / w o S h e e t P r o p s > < w o S h e e t P r o p s   s h e e t S t i d = " 3 6 9 "   i n t e r l i n e O n O f f = " 0 "   i n t e r l i n e C o l o r = " 0 "   i s D b S h e e t = " 0 "   i s D a s h B o a r d S h e e t = " 0 "   i s D b D a s h B o a r d S h e e t = " 0 "   i s F l e x P a p e r S h e e t = " 0 " > < c e l l p r o t e c t i o n / > < a p p E t D b R e l a t i o n s / > < / w o S h e e t P r o p s > < w o S h e e t P r o p s   s h e e t S t i d = " 3 6 4 "   i n t e r l i n e O n O f f = " 0 "   i n t e r l i n e C o l o r = " 0 "   i s D b S h e e t = " 0 "   i s D a s h B o a r d S h e e t = " 0 "   i s D b D a s h B o a r d S h e e t = " 0 "   i s F l e x P a p e r S h e e t = " 0 " > < c e l l p r o t e c t i o n / > < a p p E t D b R e l a t i o n s / > < / w o S h e e t P r o p s > < w o S h e e t P r o p s   s h e e t S t i d = " 3 6 5 "   i n t e r l i n e O n O f f = " 0 "   i n t e r l i n e C o l o r = " 0 "   i s D b S h e e t = " 0 "   i s D a s h B o a r d S h e e t = " 0 "   i s D b D a s h B o a r d S h e e t = " 0 "   i s F l e x P a p e r S h e e t = " 0 " > < c e l l p r o t e c t i o n / > < a p p E t D b R e l a t i o n s / > < / w o S h e e t P r o p s > < w o S h e e t P r o p s   s h e e t S t i d = " 3 3 8 "   i n t e r l i n e O n O f f = " 0 "   i n t e r l i n e C o l o r = " 0 "   i s D b S h e e t = " 0 "   i s D a s h B o a r d S h e e t = " 0 "   i s D b D a s h B o a r d S h e e t = " 0 "   i s F l e x P a p e r S h e e t = " 0 " > < c e l l p r o t e c t i o n / > < a p p E t D b R e l a t i o n s / > < / w o S h e e t P r o p s > < w o S h e e t P r o p s   s h e e t S t i d = " 3 6 8 "   i n t e r l i n e O n O f f = " 0 "   i n t e r l i n e C o l o r = " 0 "   i s D b S h e e t = " 0 "   i s D a s h B o a r d S h e e t = " 0 "   i s D b D a s h B o a r d S h e e t = " 0 "   i s F l e x P a p e r S h e e t = " 0 " > < c e l l p r o t e c t i o n / > < a p p E t D b R e l a t i o n s / > < / w o S h e e t P r o p s > < w o S h e e t P r o p s   s h e e t S t i d = " 3 6 7 "   i n t e r l i n e O n O f f = " 0 "   i n t e r l i n e C o l o r = " 0 "   i s D b S h e e t = " 0 "   i s D a s h B o a r d S h e e t = " 0 "   i s D b D a s h B o a r d S h e e t = " 0 "   i s F l e x P a p e r S h e e t = " 0 " > < c e l l p r o t e c t i o n / > < a p p E t D b R e l a t i o n s / > < / w o S h e e t P r o p s > < / w o S h e e t s P r o p s > < w o B o o k P r o p s > < b o o k S e t t i n g s   f i l e I d = " 4 9 6 3 6 3 4 8 7 9 3 8 "   i s F i l t e r S h a r e d = " 1 "   w o E t M t c E n a b l e d = " 0 "   c o r e C o n q u e r U s e r I d = " "   i s A u t o U p d a t e P a u s e d = " 0 "   f i l t e r T y p e = " c o n n "   i s M e r g e T a s k s A u t o U p d a t e = " 0 "   i s I n s e r P i c A s A t t a c h m e n t = " 0 "   s u p p o r t D b F m l a D i s p = " 0 " / > < / w o B o o k P r o p s > < / w o P r o p s > 
</file>

<file path=customXml/item3.xml>��< ? x m l   v e r s i o n = " 1 . 0 "   s t a n d a l o n e = " y e s " ? > < p i x e l a t o r s   x m l n s = " h t t p s : / / w e b . w p s . c n / e t / 2 0 1 8 / m a i n "   x m l n s : s = " h t t p : / / s c h e m a s . o p e n x m l f o r m a t s . o r g / s p r e a d s h e e t m l / 2 0 0 6 / m a i n " > < p i x e l a t o r L i s t   s h e e t S t i d = " 3 1 5 " / > < p i x e l a t o r L i s t   s h e e t S t i d = " 3 1 6 " / > < p i x e l a t o r L i s t   s h e e t S t i d = " 3 1 7 " / > < p i x e l a t o r L i s t   s h e e t S t i d = " 3 0 8 " / > < p i x e l a t o r L i s t   s h e e t S t i d = " 3 7 4 " / > < p i x e l a t o r L i s t   s h e e t S t i d = " 2 6 7 " / > < p i x e l a t o r L i s t   s h e e t S t i d = " 3 5 8 " / > < p i x e l a t o r L i s t   s h e e t S t i d = " 3 3 0 " / > < p i x e l a t o r L i s t   s h e e t S t i d = " 3 5 9 " / > < p i x e l a t o r L i s t   s h e e t S t i d = " 3 2 8 " / > < p i x e l a t o r L i s t   s h e e t S t i d = " 2 7 5 " / > < p i x e l a t o r L i s t   s h e e t S t i d = " 2 7 6 " / > < p i x e l a t o r L i s t   s h e e t S t i d = " 3 2 0 " / > < p i x e l a t o r L i s t   s h e e t S t i d = " 3 0 6 " / > < p i x e l a t o r L i s t   s h e e t S t i d = " 3 7 2 " / > < p i x e l a t o r L i s t   s h e e t S t i d = " 3 7 3 " / > < p i x e l a t o r L i s t   s h e e t S t i d = " 2 4 1 " / > < p i x e l a t o r L i s t   s h e e t S t i d = " 3 6 0 " / > < p i x e l a t o r L i s t   s h e e t S t i d = " 2 7 7 " / > < p i x e l a t o r L i s t   s h e e t S t i d = " 2 7 8 " / > < p i x e l a t o r L i s t   s h e e t S t i d = " 2 5 7 " / > < p i x e l a t o r L i s t   s h e e t S t i d = " 3 6 2 " / > < p i x e l a t o r L i s t   s h e e t S t i d = " 3 6 3 " / > < p i x e l a t o r L i s t   s h e e t S t i d = " 3 6 9 " / > < p i x e l a t o r L i s t   s h e e t S t i d = " 3 6 4 " / > < p i x e l a t o r L i s t   s h e e t S t i d = " 3 6 5 " / > < p i x e l a t o r L i s t   s h e e t S t i d = " 3 3 8 " / > < p i x e l a t o r L i s t   s h e e t S t i d = " 3 6 8 " / > < p i x e l a t o r L i s t   s h e e t S t i d = " 3 6 7 " / > < p i x e l a t o r L i s t   s h e e t S t i d = " 3 7 5 " / > < / p i x e l a t o r s > 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预算处</Company>
  <Application>WPS Office WWO_wpscloud_20260304171156-29335b6cb8</Application>
  <HeadingPairs>
    <vt:vector size="2" baseType="variant">
      <vt:variant>
        <vt:lpstr>工作表</vt:lpstr>
      </vt:variant>
      <vt:variant>
        <vt:i4>29</vt:i4>
      </vt:variant>
    </vt:vector>
  </HeadingPairs>
  <TitlesOfParts>
    <vt:vector size="29" baseType="lpstr">
      <vt:lpstr>一.湛河区2026年一般公共预算收支预算总表</vt:lpstr>
      <vt:lpstr>二.湛河区2026年一般公共预算收入预算表</vt:lpstr>
      <vt:lpstr>三.湛河区2026年一般公共预算本级支出预算表</vt:lpstr>
      <vt:lpstr>四.湛河区2026年一般公共预算支出预算总表</vt:lpstr>
      <vt:lpstr>五.湛河区2026年一般公共预算支出预算明细表</vt:lpstr>
      <vt:lpstr>六.湛河区2026年一般公共预算本级基本支出经济分类</vt:lpstr>
      <vt:lpstr>七.湛河区2026年三公经费预算汇总表</vt:lpstr>
      <vt:lpstr>八.市对湛河区2026年税收返还和转移支付分项目预算表</vt:lpstr>
      <vt:lpstr>九.市对湛河区2026年税收返还和转移支付分地区预算表</vt:lpstr>
      <vt:lpstr>十.湛河区2026年基本建设支出预算表</vt:lpstr>
      <vt:lpstr>十一.湛河区2025年一般债务余额情况表</vt:lpstr>
      <vt:lpstr>十二.湛河区2025年地方政府一般债务分地区限额余额情况表</vt:lpstr>
      <vt:lpstr>十三.湛河区2026年政府性基金收支预算总表</vt:lpstr>
      <vt:lpstr>十四.湛河区2026年政府性基金收入预算表</vt:lpstr>
      <vt:lpstr>十五.湛河区本级2026年政府性基金支出预算表</vt:lpstr>
      <vt:lpstr>十六.湛河区2026年政府性基金支出预算明细表</vt:lpstr>
      <vt:lpstr>十七.市对湛河区2026年政府性基金转移支付分项目预算表</vt:lpstr>
      <vt:lpstr>十八.市对湛河区2026年政府性基金转移支付分地区预算表</vt:lpstr>
      <vt:lpstr>十九.湛河区2025年政府专项债务限额余额情况表</vt:lpstr>
      <vt:lpstr>二十.湛河区2025年政府专项债务分地区限额余额情况表</vt:lpstr>
      <vt:lpstr>二十一.湛河区2026年国有资本经营收支预算总表</vt:lpstr>
      <vt:lpstr>二十二.湛河区2026年国有资本经营收入预算表</vt:lpstr>
      <vt:lpstr>二十三.湛河区2026年国有资本经营支出预算表</vt:lpstr>
      <vt:lpstr>二十四、湛河区2026年本级国有资本经营支出预算表</vt:lpstr>
      <vt:lpstr>二十五.市对湛河区2026年国有资本经营预算转移支付分项目表</vt:lpstr>
      <vt:lpstr>二十六.湛河区2026年国有资本经营预算转移支付分地区表</vt:lpstr>
      <vt:lpstr>二十七.湛河区2026社会保险基金收支预算总表</vt:lpstr>
      <vt:lpstr>二十八.湛河区2026年社会保险基金收入预算表</vt:lpstr>
      <vt:lpstr>二十九.湛河区2026年社会保险基金支出预算表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李新建</dc:creator>
  <cp:lastModifiedBy>名微尘</cp:lastModifiedBy>
  <dcterms:created xsi:type="dcterms:W3CDTF">2002-01-26T09:24:00Z</dcterms:created>
  <cp:lastPrinted>2022-05-18T10:42:00Z</cp:lastPrinted>
  <dcterms:modified xsi:type="dcterms:W3CDTF">2026-03-20T01:08:13Z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FC05A27A496945438A8E73A7AB6C4588_13</vt:lpwstr>
  </property>
  <property fmtid="{D5CDD505-2E9C-101B-9397-08002B2CF9AE}" pid="4" name="CalculationRule">
    <vt:i4>0</vt:i4>
  </property>
</Properties>
</file>